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aden\Downloads\"/>
    </mc:Choice>
  </mc:AlternateContent>
  <xr:revisionPtr revIDLastSave="0" documentId="8_{26F186C8-1E71-44E1-B245-32C89D020957}" xr6:coauthVersionLast="47" xr6:coauthVersionMax="47" xr10:uidLastSave="{00000000-0000-0000-0000-000000000000}"/>
  <bookViews>
    <workbookView xWindow="-108" yWindow="-108" windowWidth="23256" windowHeight="12456" xr2:uid="{4F3BD2C0-3C7B-46A0-BE92-AC6011CE1BDE}"/>
  </bookViews>
  <sheets>
    <sheet name="RHID Summary" sheetId="2" r:id="rId1"/>
    <sheet name="25 Year Analysi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2" l="1"/>
  <c r="U9" i="1" s="1"/>
  <c r="P30" i="1" l="1"/>
  <c r="S30" i="1" s="1"/>
  <c r="P29" i="1"/>
  <c r="S29" i="1" s="1"/>
  <c r="P28" i="1"/>
  <c r="S28" i="1" s="1"/>
  <c r="P27" i="1"/>
  <c r="S27" i="1" s="1"/>
  <c r="P26" i="1"/>
  <c r="S26" i="1" s="1"/>
  <c r="P25" i="1"/>
  <c r="S25" i="1" s="1"/>
  <c r="P24" i="1"/>
  <c r="G10" i="1"/>
  <c r="B25" i="1"/>
  <c r="G32" i="2"/>
  <c r="J31" i="2"/>
  <c r="J30" i="2"/>
  <c r="J29" i="2"/>
  <c r="J28" i="2"/>
  <c r="J27" i="2"/>
  <c r="J26" i="2"/>
  <c r="J25" i="2"/>
  <c r="P31" i="1" l="1"/>
  <c r="S24" i="1"/>
  <c r="J32" i="2"/>
  <c r="K9" i="1" s="1"/>
  <c r="S31" i="1"/>
  <c r="D7" i="1" l="1"/>
  <c r="G8" i="1"/>
  <c r="B16" i="1" s="1"/>
  <c r="F9" i="1"/>
  <c r="C16" i="1" s="1"/>
  <c r="B14" i="1" l="1"/>
  <c r="B15" i="1" s="1"/>
  <c r="B13" i="1"/>
  <c r="C13" i="1" s="1"/>
  <c r="D13" i="1" s="1"/>
  <c r="E13" i="1" s="1"/>
  <c r="F13" i="1" s="1"/>
  <c r="G13" i="1" s="1"/>
  <c r="H13" i="1" s="1"/>
  <c r="I13" i="1" s="1"/>
  <c r="J13" i="1" s="1"/>
  <c r="K13" i="1" s="1"/>
  <c r="L13" i="1" s="1"/>
  <c r="M13" i="1" s="1"/>
  <c r="N13" i="1" s="1"/>
  <c r="O13" i="1" s="1"/>
  <c r="P13" i="1" s="1"/>
  <c r="Q13" i="1" s="1"/>
  <c r="R13" i="1" s="1"/>
  <c r="S13" i="1" s="1"/>
  <c r="T13" i="1" s="1"/>
  <c r="U13" i="1" s="1"/>
  <c r="V13" i="1" s="1"/>
  <c r="W13" i="1" s="1"/>
  <c r="X13" i="1" s="1"/>
  <c r="Y13" i="1" s="1"/>
  <c r="Z13" i="1" s="1"/>
  <c r="C14" i="1" l="1"/>
  <c r="C15" i="1" s="1"/>
  <c r="B17" i="1"/>
  <c r="B18" i="1" s="1"/>
  <c r="B19" i="1" s="1"/>
  <c r="D14" i="1" l="1"/>
  <c r="D15" i="1" s="1"/>
  <c r="C17" i="1"/>
  <c r="C18" i="1" s="1"/>
  <c r="C19" i="1" s="1"/>
  <c r="D16" i="1"/>
  <c r="E14" i="1" l="1"/>
  <c r="E15" i="1" s="1"/>
  <c r="D17" i="1"/>
  <c r="D18" i="1" s="1"/>
  <c r="D19" i="1" s="1"/>
  <c r="E16" i="1"/>
  <c r="F14" i="1" l="1"/>
  <c r="F15" i="1" s="1"/>
  <c r="E17" i="1"/>
  <c r="E18" i="1" s="1"/>
  <c r="E19" i="1" s="1"/>
  <c r="F16" i="1"/>
  <c r="G14" i="1" l="1"/>
  <c r="G15" i="1" s="1"/>
  <c r="F17" i="1"/>
  <c r="F18" i="1" s="1"/>
  <c r="F19" i="1" s="1"/>
  <c r="G16" i="1"/>
  <c r="H14" i="1" l="1"/>
  <c r="H15" i="1" s="1"/>
  <c r="G17" i="1"/>
  <c r="G18" i="1" s="1"/>
  <c r="G19" i="1" s="1"/>
  <c r="H16" i="1"/>
  <c r="I14" i="1" l="1"/>
  <c r="I15" i="1" s="1"/>
  <c r="H17" i="1"/>
  <c r="H18" i="1" s="1"/>
  <c r="H19" i="1" s="1"/>
  <c r="I16" i="1"/>
  <c r="J14" i="1" l="1"/>
  <c r="J15" i="1" s="1"/>
  <c r="I17" i="1"/>
  <c r="I18" i="1" s="1"/>
  <c r="I19" i="1" s="1"/>
  <c r="J16" i="1"/>
  <c r="K14" i="1" l="1"/>
  <c r="K15" i="1" s="1"/>
  <c r="J17" i="1"/>
  <c r="J18" i="1" s="1"/>
  <c r="J19" i="1" s="1"/>
  <c r="K16" i="1"/>
  <c r="L14" i="1" l="1"/>
  <c r="L15" i="1" s="1"/>
  <c r="K17" i="1"/>
  <c r="K18" i="1" s="1"/>
  <c r="K19" i="1" s="1"/>
  <c r="L16" i="1"/>
  <c r="M14" i="1" l="1"/>
  <c r="M15" i="1" s="1"/>
  <c r="L17" i="1"/>
  <c r="L18" i="1" s="1"/>
  <c r="L19" i="1" s="1"/>
  <c r="M16" i="1"/>
  <c r="N14" i="1" l="1"/>
  <c r="N15" i="1" s="1"/>
  <c r="M17" i="1"/>
  <c r="M18" i="1" s="1"/>
  <c r="M19" i="1" s="1"/>
  <c r="N16" i="1"/>
  <c r="O14" i="1" l="1"/>
  <c r="O15" i="1" s="1"/>
  <c r="N17" i="1"/>
  <c r="N18" i="1" s="1"/>
  <c r="N19" i="1" s="1"/>
  <c r="O16" i="1"/>
  <c r="P14" i="1" l="1"/>
  <c r="P15" i="1" s="1"/>
  <c r="O17" i="1"/>
  <c r="O18" i="1" s="1"/>
  <c r="O19" i="1" s="1"/>
  <c r="P16" i="1"/>
  <c r="Q14" i="1" l="1"/>
  <c r="Q15" i="1" s="1"/>
  <c r="P17" i="1"/>
  <c r="P18" i="1" s="1"/>
  <c r="P19" i="1" s="1"/>
  <c r="Q16" i="1"/>
  <c r="R14" i="1" l="1"/>
  <c r="R15" i="1" s="1"/>
  <c r="R16" i="1"/>
  <c r="Q17" i="1"/>
  <c r="Q18" i="1" s="1"/>
  <c r="Q19" i="1" s="1"/>
  <c r="S14" i="1" l="1"/>
  <c r="S15" i="1" s="1"/>
  <c r="R17" i="1"/>
  <c r="R18" i="1" s="1"/>
  <c r="R19" i="1" s="1"/>
  <c r="S16" i="1"/>
  <c r="T14" i="1" l="1"/>
  <c r="T15" i="1" s="1"/>
  <c r="S17" i="1"/>
  <c r="S18" i="1" s="1"/>
  <c r="S19" i="1" s="1"/>
  <c r="T16" i="1"/>
  <c r="U14" i="1" l="1"/>
  <c r="U15" i="1" s="1"/>
  <c r="U16" i="1"/>
  <c r="T17" i="1"/>
  <c r="T18" i="1" s="1"/>
  <c r="T19" i="1" s="1"/>
  <c r="V14" i="1" l="1"/>
  <c r="V15" i="1" s="1"/>
  <c r="V16" i="1"/>
  <c r="U17" i="1"/>
  <c r="U18" i="1" s="1"/>
  <c r="U19" i="1" s="1"/>
  <c r="W14" i="1" l="1"/>
  <c r="W15" i="1" s="1"/>
  <c r="W16" i="1"/>
  <c r="V17" i="1"/>
  <c r="V18" i="1" s="1"/>
  <c r="V19" i="1" s="1"/>
  <c r="X14" i="1" l="1"/>
  <c r="X15" i="1" s="1"/>
  <c r="W17" i="1"/>
  <c r="W18" i="1" s="1"/>
  <c r="W19" i="1" s="1"/>
  <c r="X16" i="1"/>
  <c r="Z14" i="1" l="1"/>
  <c r="Z15" i="1" s="1"/>
  <c r="Y14" i="1"/>
  <c r="Y15" i="1" s="1"/>
  <c r="X17" i="1"/>
  <c r="X18" i="1" s="1"/>
  <c r="X19" i="1" s="1"/>
  <c r="Y16" i="1"/>
  <c r="Y17" i="1" l="1"/>
  <c r="Y18" i="1" s="1"/>
  <c r="Y19" i="1" s="1"/>
  <c r="Z16" i="1"/>
  <c r="Z17" i="1" s="1"/>
  <c r="Z18" i="1" s="1"/>
  <c r="Z19" i="1" s="1"/>
  <c r="F39" i="2" s="1"/>
  <c r="E23" i="1" s="1"/>
  <c r="D21" i="1" l="1"/>
  <c r="F38" i="2" s="1"/>
  <c r="I38" i="2" s="1"/>
  <c r="G38" i="2" l="1"/>
  <c r="G39" i="2"/>
  <c r="G42" i="2" s="1"/>
  <c r="F27" i="1" s="1"/>
  <c r="I39" i="2"/>
</calcChain>
</file>

<file path=xl/sharedStrings.xml><?xml version="1.0" encoding="utf-8"?>
<sst xmlns="http://schemas.openxmlformats.org/spreadsheetml/2006/main" count="112" uniqueCount="101">
  <si>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</si>
  <si>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</si>
  <si>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</si>
  <si>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</si>
  <si>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</si>
  <si>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</si>
  <si>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</si>
  <si>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</si>
  <si>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</si>
  <si>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</si>
  <si>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</si>
  <si>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</si>
  <si>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</si>
  <si>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</si>
  <si>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</si>
  <si>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</si>
  <si>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</si>
  <si>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</si>
  <si>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</si>
  <si>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</si>
  <si>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</si>
  <si>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</si>
  <si>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</si>
  <si>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</si>
  <si>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</si>
  <si>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Base Tax</t>
  </si>
  <si>
    <t>New Tax</t>
  </si>
  <si>
    <t>Incremental Tax</t>
  </si>
  <si>
    <t>Cash Flow Projection</t>
  </si>
  <si>
    <t>Assumptions:</t>
  </si>
  <si>
    <t>Number of years:</t>
  </si>
  <si>
    <t>Property Valuation Trending:</t>
  </si>
  <si>
    <t>Initial Valuation</t>
  </si>
  <si>
    <t>Assessed Value</t>
  </si>
  <si>
    <t xml:space="preserve">Residential - </t>
  </si>
  <si>
    <t>Ag. Land -</t>
  </si>
  <si>
    <t xml:space="preserve">Vacant Lots - </t>
  </si>
  <si>
    <t>Classification:</t>
  </si>
  <si>
    <t>Not for profit</t>
  </si>
  <si>
    <t>Public Utility</t>
  </si>
  <si>
    <t>Comm/Industrial</t>
  </si>
  <si>
    <t>Assessment Classifications:</t>
  </si>
  <si>
    <t xml:space="preserve">Other - </t>
  </si>
  <si>
    <t>Mill Levy:</t>
  </si>
  <si>
    <t>Net Present Value of Incremental Tax Payments:</t>
  </si>
  <si>
    <t>Property Value After New Development:</t>
  </si>
  <si>
    <t>New Assessed Value</t>
  </si>
  <si>
    <t>Taxing Authority:</t>
  </si>
  <si>
    <t xml:space="preserve">Property Address: </t>
  </si>
  <si>
    <t>Discount Rate:</t>
  </si>
  <si>
    <t>Total Incremental Tax for Full Term:</t>
  </si>
  <si>
    <t>New Valuation</t>
  </si>
  <si>
    <t>Property Address:</t>
  </si>
  <si>
    <t>Years:</t>
  </si>
  <si>
    <t xml:space="preserve">Property Valuation Trending % </t>
  </si>
  <si>
    <t>Total Incremental Tax For Full Term:</t>
  </si>
  <si>
    <t>Net Present Values of Incremental Tax Payments:</t>
  </si>
  <si>
    <t>Calculation for multiple Assessment Classifications for same property if applicable</t>
  </si>
  <si>
    <t>Assessment Classification % for Residential</t>
  </si>
  <si>
    <t>Assessment Classification % for Ag Land</t>
  </si>
  <si>
    <t>Assessment Classification % for Vacant Lots</t>
  </si>
  <si>
    <t>Assessment Classification % for Not for Profit</t>
  </si>
  <si>
    <t>Assessment Classification % for a Public Utility</t>
  </si>
  <si>
    <t>Assessment Classification % for Commercial/Industrial</t>
  </si>
  <si>
    <t>Assessment Classification % for Other</t>
  </si>
  <si>
    <t>Rate</t>
  </si>
  <si>
    <t>Must Equal 100%</t>
  </si>
  <si>
    <t xml:space="preserve"> Effective Classification Split</t>
  </si>
  <si>
    <t xml:space="preserve">This is an approximation only.  The County </t>
  </si>
  <si>
    <t>Assessor will appraise each classification of</t>
  </si>
  <si>
    <t xml:space="preserve"> Adjusted Rate</t>
  </si>
  <si>
    <t>Assessment Classification % for "Other"</t>
  </si>
  <si>
    <t>Developer</t>
  </si>
  <si>
    <t>Sharing Calculation</t>
  </si>
  <si>
    <t>Insert your number values in the Yellow Cells only:</t>
  </si>
  <si>
    <t>Green Cells are the results:</t>
  </si>
  <si>
    <t>No Entry</t>
  </si>
  <si>
    <t>Authority</t>
  </si>
  <si>
    <t>% Usage</t>
  </si>
  <si>
    <t>(Must Equal 100%)</t>
  </si>
  <si>
    <t>% of Final Development Value for Developer From RHID:</t>
  </si>
  <si>
    <t>Calculation for Multiple Assessment Classifications After Development, If Applicable</t>
  </si>
  <si>
    <t>Cells in this color are filled from Summary Sheet</t>
  </si>
  <si>
    <t>Cells in this color are results</t>
  </si>
  <si>
    <t>Less: School District:</t>
  </si>
  <si>
    <t>Less: State Bldg. Fund:</t>
  </si>
  <si>
    <t>Net Mill Levy for RHID</t>
  </si>
  <si>
    <t xml:space="preserve"> Classification %</t>
  </si>
  <si>
    <t>Reserved Mill Levy:</t>
  </si>
  <si>
    <t>Available Mill Levy:</t>
  </si>
  <si>
    <t>Insert #</t>
  </si>
  <si>
    <t xml:space="preserve"> This is an approximation only.  The County Assessor will most likely appraise each classification of  property separately.</t>
  </si>
  <si>
    <t xml:space="preserve">Note: This analysis is for conceptual purposes only.  Any of the numbers are subject to change.  Furthermore, there are no guarantees as to the accuracy of any of the numbers.  </t>
  </si>
  <si>
    <t>property separately</t>
  </si>
  <si>
    <t>Initial Appraised Value of Property:</t>
  </si>
  <si>
    <t>Cash Flow Projection Summary - Upper Story</t>
  </si>
  <si>
    <t>Kansas Rural Housing Incentive District (RHID) - Upper Story</t>
  </si>
  <si>
    <r>
      <t>Initial Property Valuation-</t>
    </r>
    <r>
      <rPr>
        <b/>
        <i/>
        <sz val="10"/>
        <color theme="1"/>
        <rFont val="Calibri"/>
        <family val="2"/>
        <scheme val="minor"/>
      </rPr>
      <t>Residential Portion Only</t>
    </r>
    <r>
      <rPr>
        <sz val="11"/>
        <color theme="1"/>
        <rFont val="Calibri"/>
        <family val="2"/>
        <scheme val="minor"/>
      </rPr>
      <t>:</t>
    </r>
  </si>
  <si>
    <r>
      <t>Projected Residential Valuation-</t>
    </r>
    <r>
      <rPr>
        <b/>
        <i/>
        <sz val="10"/>
        <color theme="1"/>
        <rFont val="Calibri"/>
        <family val="2"/>
        <scheme val="minor"/>
      </rPr>
      <t>Post Development:</t>
    </r>
  </si>
  <si>
    <t xml:space="preserve">This analysis is offered by the Northwest Kansas Economic Innovation Center, Inc. for comparison purposes only.  Any of the numbers can change and there is no guarantee that any of the numbers depicted here are accurate. </t>
  </si>
  <si>
    <t>Kansas Reinvestment Housing Incentive District (RHID)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</si>
</sst>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quot;$&quot;#,##0"/>
    <numFmt numFmtId="165" formatCode="&quot;$&quot;#,##0.00"/>
    <numFmt numFmtId="166" formatCode="0.0%"/>
    <numFmt numFmtId="167" formatCode="0.000"/>
  </numFmts>
  <fonts count="22" x14ac:knownFonts="1">
    <font>
      <sz val="11"/>
      <color theme="1"/>
      <name val="Calibri"/>
      <family val="2"/>
      <scheme val="minor"/>
    </font>
    <font>
      <sz val="10"/>
      <color theme="1"/>
      <name val="Calibri"/>
      <family val="2"/>
      <scheme val="minor"/>
    </font>
    <font>
      <sz val="8"/>
      <name val="Calibri"/>
      <family val="2"/>
      <scheme val="minor"/>
    </font>
    <font>
      <b/>
      <i/>
      <sz val="10"/>
      <color theme="1"/>
      <name val="Calibri"/>
      <family val="2"/>
      <scheme val="minor"/>
    </font>
    <font>
      <sz val="9"/>
      <color theme="1"/>
      <name val="Calibri"/>
      <family val="2"/>
      <scheme val="minor"/>
    </font>
    <font>
      <b/>
      <sz val="10"/>
      <color theme="1"/>
      <name val="Calibri"/>
      <family val="2"/>
      <scheme val="minor"/>
    </font>
    <font>
      <b/>
      <i/>
      <sz val="12"/>
      <color theme="1"/>
      <name val="Calibri"/>
      <family val="2"/>
      <scheme val="minor"/>
    </font>
    <font>
      <b/>
      <i/>
      <sz val="9.5"/>
      <color theme="1"/>
      <name val="Calibri"/>
      <family val="2"/>
      <scheme val="minor"/>
    </font>
    <font>
      <sz val="9.5"/>
      <color theme="1"/>
      <name val="Calibri"/>
      <family val="2"/>
      <scheme val="minor"/>
    </font>
    <font>
      <b/>
      <sz val="18"/>
      <color theme="1"/>
      <name val="Calibri"/>
      <family val="2"/>
      <scheme val="minor"/>
    </font>
    <font>
      <b/>
      <i/>
      <sz val="14"/>
      <color theme="1"/>
      <name val="Calibri"/>
      <family val="2"/>
      <scheme val="minor"/>
    </font>
    <font>
      <sz val="8"/>
      <color theme="1"/>
      <name val="Calibri"/>
      <family val="2"/>
      <scheme val="minor"/>
    </font>
    <font>
      <b/>
      <i/>
      <u/>
      <sz val="10"/>
      <color theme="1"/>
      <name val="Calibri"/>
      <family val="2"/>
      <scheme val="minor"/>
    </font>
    <font>
      <b/>
      <i/>
      <sz val="10.5"/>
      <color theme="1"/>
      <name val="Calibri"/>
      <family val="2"/>
      <scheme val="minor"/>
    </font>
    <font>
      <b/>
      <sz val="20"/>
      <color theme="1"/>
      <name val="Calibri"/>
      <family val="2"/>
      <scheme val="minor"/>
    </font>
    <font>
      <b/>
      <i/>
      <sz val="16"/>
      <color theme="1"/>
      <name val="Calibri"/>
      <family val="2"/>
      <scheme val="minor"/>
    </font>
    <font>
      <b/>
      <sz val="11"/>
      <color theme="1"/>
      <name val="Calibri"/>
      <family val="2"/>
      <scheme val="minor"/>
    </font>
    <font>
      <u/>
      <sz val="10"/>
      <color theme="1"/>
      <name val="Calibri"/>
      <family val="2"/>
      <scheme val="minor"/>
    </font>
    <font>
      <b/>
      <u/>
      <sz val="10"/>
      <color theme="1"/>
      <name val="Calibri"/>
      <family val="2"/>
      <scheme val="minor"/>
    </font>
    <font>
      <b/>
      <i/>
      <sz val="11"/>
      <color theme="1"/>
      <name val="Calibri"/>
      <family val="2"/>
      <scheme val="minor"/>
    </font>
    <font>
      <sz val="10"/>
      <name val="Calibri"/>
      <family val="2"/>
      <scheme val="minor"/>
    </font>
    <font>
      <u/>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s>
  <borders count="30">
    <border>
      <left/>
      <right/>
      <top/>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style="mediumDashed">
        <color auto="1"/>
      </right>
      <top style="mediumDashed">
        <color auto="1"/>
      </top>
      <bottom style="mediumDashed">
        <color auto="1"/>
      </bottom>
      <diagonal/>
    </border>
    <border>
      <left/>
      <right/>
      <top style="mediumDashed">
        <color auto="1"/>
      </top>
      <bottom style="mediumDashed">
        <color auto="1"/>
      </bottom>
      <diagonal/>
    </border>
    <border>
      <left/>
      <right/>
      <top/>
      <bottom style="medium">
        <color auto="1"/>
      </bottom>
      <diagonal/>
    </border>
    <border>
      <left/>
      <right/>
      <top style="medium">
        <color auto="1"/>
      </top>
      <bottom style="medium">
        <color auto="1"/>
      </bottom>
      <diagonal/>
    </border>
    <border>
      <left/>
      <right/>
      <top/>
      <bottom style="thin">
        <color auto="1"/>
      </bottom>
      <diagonal/>
    </border>
    <border>
      <left/>
      <right/>
      <top style="mediumDashDot">
        <color auto="1"/>
      </top>
      <bottom/>
      <diagonal/>
    </border>
    <border>
      <left style="mediumDashDot">
        <color auto="1"/>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style="mediumDashDot">
        <color auto="1"/>
      </right>
      <top style="thin">
        <color auto="1"/>
      </top>
      <bottom style="thin">
        <color auto="1"/>
      </bottom>
      <diagonal/>
    </border>
    <border>
      <left style="thin">
        <color auto="1"/>
      </left>
      <right style="mediumDashed">
        <color auto="1"/>
      </right>
      <top style="thin">
        <color auto="1"/>
      </top>
      <bottom style="thin">
        <color auto="1"/>
      </bottom>
      <diagonal/>
    </border>
  </borders>
  <cellStyleXfs count="1">
    <xf numFmtId="0" fontId="0" fillId="0" borderId="0"/>
  </cellStyleXfs>
  <cellXfs count="125">
    <xf numFmtId="0" fontId="0" fillId="0" borderId="0" xfId="0"/>
    <xf numFmtId="0" fontId="1" fillId="0" borderId="0" xfId="0" applyFont="1"/>
    <xf numFmtId="164" fontId="1" fillId="0" borderId="0" xfId="0" applyNumberFormat="1" applyFont="1"/>
    <xf numFmtId="0" fontId="3" fillId="0" borderId="0" xfId="0" applyFont="1"/>
    <xf numFmtId="0" fontId="3" fillId="0" borderId="0" xfId="0" applyFont="1" applyAlignment="1">
      <alignment horizontal="right"/>
    </xf>
    <xf numFmtId="164" fontId="4" fillId="0" borderId="0" xfId="0" applyNumberFormat="1" applyFont="1"/>
    <xf numFmtId="0" fontId="5" fillId="0" borderId="0" xfId="0" applyFont="1"/>
    <xf numFmtId="0" fontId="6" fillId="0" borderId="0" xfId="0" applyFont="1"/>
    <xf numFmtId="0" fontId="1" fillId="0" borderId="0" xfId="0" applyFont="1" applyAlignment="1">
      <alignment horizontal="center"/>
    </xf>
    <xf numFmtId="0" fontId="7" fillId="0" borderId="0" xfId="0" applyFont="1"/>
    <xf numFmtId="0" fontId="8" fillId="0" borderId="0" xfId="0" applyFont="1"/>
    <xf numFmtId="0" fontId="4" fillId="0" borderId="0" xfId="0" applyFont="1"/>
    <xf numFmtId="166" fontId="1" fillId="0" borderId="2" xfId="0" applyNumberFormat="1" applyFont="1" applyBorder="1"/>
    <xf numFmtId="0" fontId="1" fillId="0" borderId="2" xfId="0" applyFont="1" applyBorder="1"/>
    <xf numFmtId="9" fontId="1" fillId="0" borderId="0" xfId="0" applyNumberFormat="1" applyFont="1"/>
    <xf numFmtId="9" fontId="1" fillId="0" borderId="4" xfId="0" applyNumberFormat="1" applyFont="1" applyBorder="1"/>
    <xf numFmtId="9" fontId="1" fillId="0" borderId="6" xfId="0" applyNumberFormat="1" applyFont="1" applyBorder="1"/>
    <xf numFmtId="0" fontId="1" fillId="0" borderId="6" xfId="0" applyFont="1" applyBorder="1"/>
    <xf numFmtId="9" fontId="1" fillId="0" borderId="7" xfId="0" applyNumberFormat="1" applyFont="1" applyBorder="1"/>
    <xf numFmtId="9" fontId="1" fillId="0" borderId="2" xfId="0" applyNumberFormat="1" applyFont="1" applyBorder="1"/>
    <xf numFmtId="0" fontId="1" fillId="0" borderId="9" xfId="0" applyFont="1" applyBorder="1"/>
    <xf numFmtId="166" fontId="1" fillId="0" borderId="8" xfId="0" applyNumberFormat="1" applyFont="1" applyBorder="1"/>
    <xf numFmtId="10" fontId="1" fillId="3" borderId="0" xfId="0" applyNumberFormat="1" applyFont="1" applyFill="1" applyAlignment="1">
      <alignment horizontal="left"/>
    </xf>
    <xf numFmtId="167" fontId="1" fillId="3" borderId="0" xfId="0" applyNumberFormat="1" applyFont="1" applyFill="1" applyAlignment="1">
      <alignment horizontal="center"/>
    </xf>
    <xf numFmtId="0" fontId="9" fillId="0" borderId="0" xfId="0" applyFont="1"/>
    <xf numFmtId="0" fontId="10" fillId="0" borderId="0" xfId="0" applyFont="1"/>
    <xf numFmtId="3" fontId="4" fillId="0" borderId="0" xfId="0" applyNumberFormat="1" applyFont="1"/>
    <xf numFmtId="3" fontId="1" fillId="0" borderId="0" xfId="0" applyNumberFormat="1" applyFont="1"/>
    <xf numFmtId="164" fontId="11" fillId="0" borderId="0" xfId="0" applyNumberFormat="1" applyFont="1"/>
    <xf numFmtId="0" fontId="12" fillId="0" borderId="0" xfId="0" applyFont="1" applyAlignment="1">
      <alignment horizontal="right"/>
    </xf>
    <xf numFmtId="0" fontId="0" fillId="0" borderId="0" xfId="0" applyAlignment="1">
      <alignment horizontal="right"/>
    </xf>
    <xf numFmtId="0" fontId="0" fillId="3" borderId="0" xfId="0" applyFill="1" applyAlignment="1">
      <alignment horizontal="center"/>
    </xf>
    <xf numFmtId="0" fontId="6" fillId="0" borderId="0" xfId="0" applyFont="1" applyAlignment="1">
      <alignment horizontal="center"/>
    </xf>
    <xf numFmtId="166" fontId="0" fillId="0" borderId="0" xfId="0" applyNumberFormat="1" applyAlignment="1">
      <alignment horizontal="center"/>
    </xf>
    <xf numFmtId="164" fontId="1" fillId="0" borderId="0" xfId="0" applyNumberFormat="1" applyFont="1" applyAlignment="1">
      <alignment horizontal="center"/>
    </xf>
    <xf numFmtId="164" fontId="0" fillId="3" borderId="0" xfId="0" applyNumberFormat="1" applyFill="1" applyAlignment="1">
      <alignment horizontal="center"/>
    </xf>
    <xf numFmtId="166" fontId="0" fillId="3" borderId="0" xfId="0" applyNumberFormat="1" applyFill="1" applyAlignment="1">
      <alignment horizontal="center"/>
    </xf>
    <xf numFmtId="164" fontId="1" fillId="3" borderId="0" xfId="0" applyNumberFormat="1" applyFont="1" applyFill="1" applyAlignment="1">
      <alignment horizontal="left"/>
    </xf>
    <xf numFmtId="164" fontId="4" fillId="3" borderId="0" xfId="0" applyNumberFormat="1" applyFont="1" applyFill="1" applyAlignment="1">
      <alignment horizontal="center"/>
    </xf>
    <xf numFmtId="0" fontId="1" fillId="3" borderId="0" xfId="0" applyFont="1" applyFill="1" applyAlignment="1">
      <alignment horizontal="center"/>
    </xf>
    <xf numFmtId="10" fontId="1" fillId="0" borderId="0" xfId="0" applyNumberFormat="1" applyFont="1"/>
    <xf numFmtId="166" fontId="1" fillId="0" borderId="0" xfId="0" applyNumberFormat="1" applyFont="1"/>
    <xf numFmtId="0" fontId="18" fillId="0" borderId="0" xfId="0" applyFont="1"/>
    <xf numFmtId="0" fontId="18" fillId="0" borderId="0" xfId="0" applyFont="1" applyAlignment="1">
      <alignment horizontal="right"/>
    </xf>
    <xf numFmtId="0" fontId="5" fillId="0" borderId="0" xfId="0" applyFont="1" applyAlignment="1">
      <alignment horizontal="right"/>
    </xf>
    <xf numFmtId="164" fontId="16" fillId="0" borderId="0" xfId="0" applyNumberFormat="1" applyFont="1" applyAlignment="1">
      <alignment horizontal="center"/>
    </xf>
    <xf numFmtId="0" fontId="1" fillId="0" borderId="16" xfId="0" applyFont="1" applyBorder="1"/>
    <xf numFmtId="10" fontId="1" fillId="0" borderId="17" xfId="0" applyNumberFormat="1" applyFont="1" applyBorder="1"/>
    <xf numFmtId="0" fontId="16" fillId="0" borderId="0" xfId="0" applyFont="1"/>
    <xf numFmtId="0" fontId="1" fillId="0" borderId="13" xfId="0" applyFont="1" applyBorder="1"/>
    <xf numFmtId="0" fontId="5" fillId="0" borderId="13" xfId="0" applyFont="1" applyBorder="1" applyAlignment="1">
      <alignment horizontal="right"/>
    </xf>
    <xf numFmtId="9" fontId="1" fillId="0" borderId="13" xfId="0" applyNumberFormat="1" applyFont="1" applyBorder="1"/>
    <xf numFmtId="10" fontId="1" fillId="0" borderId="13" xfId="0" applyNumberFormat="1" applyFont="1" applyBorder="1"/>
    <xf numFmtId="164" fontId="0" fillId="0" borderId="0" xfId="0" applyNumberFormat="1" applyAlignment="1">
      <alignment horizontal="center"/>
    </xf>
    <xf numFmtId="0" fontId="16" fillId="2" borderId="21" xfId="0" applyFont="1" applyFill="1" applyBorder="1" applyAlignment="1">
      <alignment horizontal="center"/>
    </xf>
    <xf numFmtId="167" fontId="16" fillId="2" borderId="21" xfId="0" applyNumberFormat="1" applyFont="1" applyFill="1" applyBorder="1"/>
    <xf numFmtId="10" fontId="16" fillId="4" borderId="21" xfId="0" applyNumberFormat="1" applyFont="1" applyFill="1" applyBorder="1" applyAlignment="1">
      <alignment horizontal="center"/>
    </xf>
    <xf numFmtId="164" fontId="16" fillId="2" borderId="21" xfId="0" applyNumberFormat="1" applyFont="1" applyFill="1" applyBorder="1" applyAlignment="1">
      <alignment horizontal="center"/>
    </xf>
    <xf numFmtId="166" fontId="16" fillId="2" borderId="21" xfId="0" applyNumberFormat="1" applyFont="1" applyFill="1" applyBorder="1" applyAlignment="1">
      <alignment horizontal="center"/>
    </xf>
    <xf numFmtId="9" fontId="1" fillId="2" borderId="21" xfId="0" applyNumberFormat="1" applyFont="1" applyFill="1" applyBorder="1"/>
    <xf numFmtId="9" fontId="17" fillId="2" borderId="21" xfId="0" applyNumberFormat="1" applyFont="1" applyFill="1" applyBorder="1"/>
    <xf numFmtId="164" fontId="16" fillId="4" borderId="21" xfId="0" applyNumberFormat="1" applyFont="1" applyFill="1" applyBorder="1" applyAlignment="1">
      <alignment horizontal="center"/>
    </xf>
    <xf numFmtId="10" fontId="16" fillId="2" borderId="21" xfId="0" applyNumberFormat="1" applyFont="1" applyFill="1" applyBorder="1" applyAlignment="1">
      <alignment horizontal="center"/>
    </xf>
    <xf numFmtId="164" fontId="16" fillId="4" borderId="24" xfId="0" applyNumberFormat="1" applyFont="1" applyFill="1" applyBorder="1" applyAlignment="1">
      <alignment horizontal="center"/>
    </xf>
    <xf numFmtId="9" fontId="5" fillId="2" borderId="21" xfId="0" applyNumberFormat="1" applyFont="1" applyFill="1" applyBorder="1" applyAlignment="1">
      <alignment horizontal="center"/>
    </xf>
    <xf numFmtId="164" fontId="16" fillId="4" borderId="21" xfId="0" applyNumberFormat="1" applyFont="1" applyFill="1" applyBorder="1" applyAlignment="1">
      <alignment horizontal="right"/>
    </xf>
    <xf numFmtId="6" fontId="16" fillId="4" borderId="21" xfId="0" applyNumberFormat="1" applyFont="1" applyFill="1" applyBorder="1"/>
    <xf numFmtId="0" fontId="5" fillId="0" borderId="21" xfId="0" applyFont="1" applyBorder="1" applyAlignment="1">
      <alignment horizontal="center"/>
    </xf>
    <xf numFmtId="10" fontId="5" fillId="4" borderId="21" xfId="0" applyNumberFormat="1" applyFont="1" applyFill="1" applyBorder="1" applyAlignment="1">
      <alignment horizontal="center"/>
    </xf>
    <xf numFmtId="9" fontId="1" fillId="4" borderId="21" xfId="0" applyNumberFormat="1" applyFont="1" applyFill="1" applyBorder="1"/>
    <xf numFmtId="10" fontId="1" fillId="4" borderId="28" xfId="0" applyNumberFormat="1" applyFont="1" applyFill="1" applyBorder="1"/>
    <xf numFmtId="0" fontId="1" fillId="5" borderId="21" xfId="0" applyFont="1" applyFill="1" applyBorder="1"/>
    <xf numFmtId="0" fontId="1" fillId="4" borderId="21" xfId="0" applyFont="1" applyFill="1" applyBorder="1"/>
    <xf numFmtId="167" fontId="1" fillId="5" borderId="21" xfId="0" applyNumberFormat="1" applyFont="1" applyFill="1" applyBorder="1" applyAlignment="1">
      <alignment horizontal="center"/>
    </xf>
    <xf numFmtId="9" fontId="1" fillId="5" borderId="21" xfId="0" applyNumberFormat="1" applyFont="1" applyFill="1" applyBorder="1"/>
    <xf numFmtId="9" fontId="17" fillId="5" borderId="21" xfId="0" applyNumberFormat="1" applyFont="1" applyFill="1" applyBorder="1"/>
    <xf numFmtId="0" fontId="20" fillId="5" borderId="21" xfId="0" applyFont="1" applyFill="1" applyBorder="1" applyAlignment="1">
      <alignment horizontal="center"/>
    </xf>
    <xf numFmtId="164" fontId="4" fillId="5" borderId="21" xfId="0" applyNumberFormat="1" applyFont="1" applyFill="1" applyBorder="1" applyAlignment="1">
      <alignment horizontal="center"/>
    </xf>
    <xf numFmtId="166" fontId="1" fillId="5" borderId="21" xfId="0" applyNumberFormat="1" applyFont="1" applyFill="1" applyBorder="1" applyAlignment="1">
      <alignment horizontal="center"/>
    </xf>
    <xf numFmtId="164" fontId="4" fillId="5" borderId="21" xfId="0" applyNumberFormat="1" applyFont="1" applyFill="1" applyBorder="1" applyAlignment="1">
      <alignment horizontal="left"/>
    </xf>
    <xf numFmtId="10" fontId="1" fillId="5" borderId="29" xfId="0" applyNumberFormat="1" applyFont="1" applyFill="1" applyBorder="1" applyAlignment="1">
      <alignment horizontal="left"/>
    </xf>
    <xf numFmtId="164" fontId="4" fillId="4" borderId="21" xfId="0" applyNumberFormat="1" applyFont="1" applyFill="1" applyBorder="1" applyAlignment="1">
      <alignment horizontal="center"/>
    </xf>
    <xf numFmtId="10" fontId="1" fillId="5" borderId="21" xfId="0" applyNumberFormat="1" applyFont="1" applyFill="1" applyBorder="1" applyAlignment="1">
      <alignment horizontal="center"/>
    </xf>
    <xf numFmtId="10" fontId="1" fillId="5" borderId="21" xfId="0" applyNumberFormat="1" applyFont="1" applyFill="1" applyBorder="1"/>
    <xf numFmtId="10" fontId="1" fillId="4" borderId="21" xfId="0" applyNumberFormat="1" applyFont="1" applyFill="1" applyBorder="1"/>
    <xf numFmtId="167" fontId="16" fillId="4" borderId="21" xfId="0" applyNumberFormat="1" applyFont="1" applyFill="1" applyBorder="1"/>
    <xf numFmtId="0" fontId="21" fillId="0" borderId="0" xfId="0" applyFont="1"/>
    <xf numFmtId="0" fontId="16" fillId="0" borderId="21" xfId="0" applyFont="1" applyBorder="1" applyAlignment="1">
      <alignment horizontal="center"/>
    </xf>
    <xf numFmtId="0" fontId="15" fillId="0" borderId="0" xfId="0" applyFont="1" applyAlignment="1">
      <alignment horizontal="center"/>
    </xf>
    <xf numFmtId="0" fontId="1" fillId="0" borderId="25" xfId="0" applyFont="1" applyBorder="1" applyAlignment="1">
      <alignment horizontal="right"/>
    </xf>
    <xf numFmtId="0" fontId="1" fillId="0" borderId="26" xfId="0" applyFont="1" applyBorder="1" applyAlignment="1">
      <alignment horizontal="right"/>
    </xf>
    <xf numFmtId="0" fontId="14" fillId="0" borderId="0" xfId="0" applyFont="1" applyAlignment="1">
      <alignment horizontal="center"/>
    </xf>
    <xf numFmtId="0" fontId="15" fillId="0" borderId="0" xfId="0" applyFont="1" applyAlignment="1">
      <alignment horizontal="center"/>
    </xf>
    <xf numFmtId="0" fontId="13" fillId="0" borderId="0" xfId="0" applyFont="1" applyAlignment="1">
      <alignment horizontal="left" vertical="top" wrapText="1"/>
    </xf>
    <xf numFmtId="0" fontId="16" fillId="0" borderId="12" xfId="0" applyFont="1" applyBorder="1"/>
    <xf numFmtId="0" fontId="18" fillId="0" borderId="0" xfId="0" applyFont="1" applyAlignment="1">
      <alignment horizontal="right"/>
    </xf>
    <xf numFmtId="0" fontId="18" fillId="0" borderId="17" xfId="0" applyFont="1" applyBorder="1" applyAlignment="1">
      <alignment horizontal="right"/>
    </xf>
    <xf numFmtId="3" fontId="3" fillId="0" borderId="14" xfId="0" applyNumberFormat="1" applyFont="1" applyBorder="1" applyAlignment="1">
      <alignment horizontal="center"/>
    </xf>
    <xf numFmtId="3" fontId="3" fillId="0" borderId="13" xfId="0" applyNumberFormat="1" applyFont="1" applyBorder="1" applyAlignment="1">
      <alignment horizontal="center"/>
    </xf>
    <xf numFmtId="3" fontId="3" fillId="0" borderId="15" xfId="0" applyNumberFormat="1" applyFont="1" applyBorder="1" applyAlignment="1">
      <alignment horizontal="center"/>
    </xf>
    <xf numFmtId="0" fontId="19" fillId="0" borderId="22" xfId="0" applyFont="1" applyBorder="1" applyAlignment="1">
      <alignment horizontal="center"/>
    </xf>
    <xf numFmtId="0" fontId="19" fillId="0" borderId="27" xfId="0" applyFont="1" applyBorder="1" applyAlignment="1">
      <alignment horizontal="center"/>
    </xf>
    <xf numFmtId="0" fontId="19" fillId="0" borderId="23"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0" fillId="0" borderId="0" xfId="0" applyAlignment="1">
      <alignment horizontal="left"/>
    </xf>
    <xf numFmtId="0" fontId="13" fillId="0" borderId="25" xfId="0" applyFont="1" applyBorder="1" applyAlignment="1">
      <alignment horizontal="right"/>
    </xf>
    <xf numFmtId="0" fontId="13" fillId="0" borderId="0" xfId="0" applyFont="1" applyAlignment="1">
      <alignment horizontal="right"/>
    </xf>
    <xf numFmtId="0" fontId="13" fillId="0" borderId="26" xfId="0" applyFont="1" applyBorder="1" applyAlignment="1">
      <alignment horizontal="right"/>
    </xf>
    <xf numFmtId="0" fontId="0" fillId="0" borderId="0" xfId="0" applyAlignment="1">
      <alignment horizontal="right"/>
    </xf>
    <xf numFmtId="0" fontId="6" fillId="0" borderId="0" xfId="0" applyFont="1" applyAlignment="1">
      <alignment horizontal="left"/>
    </xf>
    <xf numFmtId="0" fontId="1" fillId="0" borderId="5"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1" fillId="0" borderId="10" xfId="0" applyFont="1" applyBorder="1"/>
    <xf numFmtId="0" fontId="1" fillId="0" borderId="11" xfId="0" applyFont="1" applyBorder="1"/>
    <xf numFmtId="165" fontId="1" fillId="0" borderId="0" xfId="0" applyNumberFormat="1" applyFont="1" applyAlignment="1">
      <alignment horizontal="left"/>
    </xf>
    <xf numFmtId="0" fontId="1" fillId="0" borderId="0" xfId="0" applyFont="1" applyAlignment="1">
      <alignment horizontal="left"/>
    </xf>
    <xf numFmtId="0" fontId="1" fillId="0" borderId="1" xfId="0" applyFont="1" applyBorder="1" applyAlignment="1">
      <alignment horizontal="center"/>
    </xf>
    <xf numFmtId="0" fontId="1" fillId="0" borderId="3" xfId="0" applyFont="1" applyBorder="1" applyAlignment="1">
      <alignment horizontal="center"/>
    </xf>
    <xf numFmtId="0" fontId="1" fillId="0" borderId="9" xfId="0" applyFont="1" applyBorder="1" applyAlignment="1">
      <alignment horizontal="center"/>
    </xf>
    <xf numFmtId="0" fontId="1" fillId="0" borderId="2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198438</xdr:colOff>
      <xdr:row>1</xdr:row>
      <xdr:rowOff>79374</xdr:rowOff>
    </xdr:from>
    <xdr:to>
      <xdr:col>7</xdr:col>
      <xdr:colOff>719138</xdr:colOff>
      <xdr:row>6</xdr:row>
      <xdr:rowOff>34990</xdr:rowOff>
    </xdr:to>
    <xdr:pic>
      <xdr:nvPicPr>
        <xdr:cNvPr id="2" name="Picture 1">
          <a:extLst>
            <a:ext uri="{FF2B5EF4-FFF2-40B4-BE49-F238E27FC236}">
              <a16:creationId xmlns:a16="http://schemas.microsoft.com/office/drawing/2014/main" id="{22F522BD-63CB-634D-A66F-EB98FCEEAC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8594" y="277812"/>
          <a:ext cx="3904060" cy="9874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91C86-B600-4C82-9ED6-2819FE0822F0}">
  <dimension ref="A1:K44"/>
  <sheetViews>
    <sheetView tabSelected="1" zoomScale="128" zoomScaleNormal="128" workbookViewId="0">
      <selection activeCell="A8" sqref="A8:J8"/>
    </sheetView>
  </sheetViews>
  <sheetFormatPr defaultColWidth="8.77734375" defaultRowHeight="14.4" x14ac:dyDescent="0.3"/>
  <cols>
    <col min="1" max="1" width="7" customWidth="1"/>
    <col min="2" max="2" width="9.33203125" customWidth="1"/>
    <col min="3" max="4" width="8.77734375" customWidth="1"/>
    <col min="5" max="5" width="7.33203125" customWidth="1"/>
    <col min="6" max="6" width="10.44140625" bestFit="1" customWidth="1"/>
    <col min="8" max="8" width="9.77734375" customWidth="1"/>
    <col min="9" max="9" width="9.6640625" customWidth="1"/>
    <col min="10" max="10" width="9.44140625" customWidth="1"/>
  </cols>
  <sheetData>
    <row r="1" spans="1:10" s="1" customFormat="1" ht="16.05" customHeight="1" x14ac:dyDescent="0.3"/>
    <row r="2" spans="1:10" s="1" customFormat="1" ht="19.05" customHeight="1" x14ac:dyDescent="0.3"/>
    <row r="3" spans="1:10" s="1" customFormat="1" ht="15.6" x14ac:dyDescent="0.3">
      <c r="A3" s="32"/>
      <c r="B3" s="32"/>
      <c r="C3" s="32"/>
      <c r="D3" s="32"/>
      <c r="E3" s="32"/>
      <c r="F3" s="32"/>
      <c r="G3" s="32"/>
      <c r="H3" s="32"/>
      <c r="I3" s="32"/>
      <c r="J3" s="32"/>
    </row>
    <row r="4" spans="1:10" s="1" customFormat="1" ht="15.6" x14ac:dyDescent="0.3">
      <c r="A4" s="32"/>
      <c r="B4" s="32"/>
      <c r="C4" s="32"/>
      <c r="D4" s="32"/>
      <c r="E4" s="32"/>
      <c r="F4" s="32"/>
      <c r="G4" s="32"/>
      <c r="H4" s="32"/>
      <c r="I4" s="32"/>
      <c r="J4" s="32"/>
    </row>
    <row r="5" spans="1:10" s="1" customFormat="1" ht="15.6" x14ac:dyDescent="0.3">
      <c r="A5" s="32"/>
      <c r="B5" s="32"/>
      <c r="C5" s="32"/>
      <c r="D5" s="32"/>
      <c r="E5" s="32"/>
      <c r="F5" s="32"/>
      <c r="G5" s="32"/>
      <c r="H5" s="32"/>
      <c r="I5" s="32"/>
      <c r="J5" s="32"/>
    </row>
    <row r="6" spans="1:10" s="1" customFormat="1" ht="15.6" x14ac:dyDescent="0.3">
      <c r="A6" s="32"/>
      <c r="B6" s="32"/>
      <c r="C6" s="32"/>
      <c r="D6" s="32"/>
      <c r="E6" s="32"/>
      <c r="F6" s="32"/>
      <c r="G6" s="32"/>
      <c r="H6" s="32"/>
      <c r="I6" s="32"/>
      <c r="J6" s="32"/>
    </row>
    <row r="8" spans="1:10" ht="25.8" x14ac:dyDescent="0.5">
      <c r="A8" s="91" t="s">
        <v>100</v>
      </c>
      <c r="B8" s="91"/>
      <c r="C8" s="91"/>
      <c r="D8" s="91"/>
      <c r="E8" s="91"/>
      <c r="F8" s="91"/>
      <c r="G8" s="91"/>
      <c r="H8" s="91"/>
      <c r="I8" s="91"/>
      <c r="J8" s="91"/>
    </row>
    <row r="9" spans="1:10" ht="21" x14ac:dyDescent="0.4">
      <c r="A9" s="92" t="s">
        <v>95</v>
      </c>
      <c r="B9" s="92"/>
      <c r="C9" s="92"/>
      <c r="D9" s="92"/>
      <c r="E9" s="92"/>
      <c r="F9" s="92"/>
      <c r="G9" s="92"/>
      <c r="H9" s="92"/>
      <c r="I9" s="92"/>
      <c r="J9" s="92"/>
    </row>
    <row r="10" spans="1:10" ht="21" x14ac:dyDescent="0.4">
      <c r="A10" s="88"/>
      <c r="B10" s="88"/>
      <c r="C10" s="88"/>
      <c r="D10" s="88"/>
      <c r="E10" s="88"/>
      <c r="F10" s="88"/>
      <c r="G10" s="88"/>
      <c r="H10" s="88"/>
      <c r="I10" s="88"/>
      <c r="J10" s="88"/>
    </row>
    <row r="11" spans="1:10" ht="7.95" customHeight="1" x14ac:dyDescent="0.3"/>
    <row r="12" spans="1:10" s="48" customFormat="1" x14ac:dyDescent="0.3">
      <c r="A12" s="48" t="s">
        <v>52</v>
      </c>
      <c r="C12" s="94"/>
      <c r="D12" s="94"/>
      <c r="E12" s="94"/>
      <c r="F12" s="48" t="s">
        <v>47</v>
      </c>
      <c r="H12" s="94"/>
      <c r="I12" s="94"/>
      <c r="J12" s="94"/>
    </row>
    <row r="13" spans="1:10" ht="21.45" customHeight="1" x14ac:dyDescent="0.3"/>
    <row r="14" spans="1:10" ht="15.45" customHeight="1" x14ac:dyDescent="0.3">
      <c r="A14" s="108" t="s">
        <v>74</v>
      </c>
      <c r="B14" s="108"/>
      <c r="C14" s="108"/>
      <c r="D14" s="108"/>
      <c r="E14" s="109"/>
      <c r="F14" s="54" t="s">
        <v>90</v>
      </c>
      <c r="G14" s="107" t="s">
        <v>75</v>
      </c>
      <c r="H14" s="108"/>
      <c r="I14" s="109"/>
      <c r="J14" s="56" t="s">
        <v>76</v>
      </c>
    </row>
    <row r="15" spans="1:10" ht="15.45" customHeight="1" x14ac:dyDescent="0.3"/>
    <row r="16" spans="1:10" ht="15.45" customHeight="1" x14ac:dyDescent="0.3">
      <c r="A16" t="s">
        <v>97</v>
      </c>
      <c r="E16" s="35"/>
      <c r="F16" s="57">
        <v>50000</v>
      </c>
      <c r="G16" s="30" t="s">
        <v>53</v>
      </c>
      <c r="H16" s="87">
        <v>25</v>
      </c>
      <c r="I16" s="30" t="s">
        <v>43</v>
      </c>
      <c r="J16" s="55">
        <v>133.596</v>
      </c>
    </row>
    <row r="17" spans="1:11" ht="4.95" customHeight="1" x14ac:dyDescent="0.3"/>
    <row r="18" spans="1:11" x14ac:dyDescent="0.3">
      <c r="A18" t="s">
        <v>54</v>
      </c>
      <c r="E18" s="58">
        <v>1.4999999999999999E-2</v>
      </c>
      <c r="F18" s="36"/>
      <c r="G18" s="31"/>
      <c r="H18" s="110" t="s">
        <v>84</v>
      </c>
      <c r="I18" s="110"/>
      <c r="J18">
        <v>20</v>
      </c>
      <c r="K18" s="33"/>
    </row>
    <row r="19" spans="1:11" ht="4.95" customHeight="1" x14ac:dyDescent="0.3"/>
    <row r="20" spans="1:11" x14ac:dyDescent="0.3">
      <c r="A20" t="s">
        <v>98</v>
      </c>
      <c r="F20" s="57">
        <v>500000</v>
      </c>
      <c r="G20" s="35"/>
      <c r="H20" s="110" t="s">
        <v>85</v>
      </c>
      <c r="I20" s="110"/>
      <c r="J20" s="86">
        <v>1.5</v>
      </c>
    </row>
    <row r="21" spans="1:11" x14ac:dyDescent="0.3">
      <c r="F21" s="45"/>
      <c r="G21" s="35"/>
      <c r="H21" s="110" t="s">
        <v>88</v>
      </c>
      <c r="I21" s="110"/>
      <c r="J21">
        <v>21.5</v>
      </c>
    </row>
    <row r="22" spans="1:11" ht="14.55" customHeight="1" thickBot="1" x14ac:dyDescent="0.35">
      <c r="G22" s="45"/>
      <c r="H22" s="48" t="s">
        <v>86</v>
      </c>
      <c r="I22" s="30"/>
      <c r="J22" s="85">
        <f>J16-J21</f>
        <v>112.096</v>
      </c>
    </row>
    <row r="23" spans="1:11" x14ac:dyDescent="0.3">
      <c r="A23" s="97" t="s">
        <v>81</v>
      </c>
      <c r="B23" s="98"/>
      <c r="C23" s="98"/>
      <c r="D23" s="98"/>
      <c r="E23" s="98"/>
      <c r="F23" s="98"/>
      <c r="G23" s="98"/>
      <c r="H23" s="98"/>
      <c r="I23" s="98"/>
      <c r="J23" s="99"/>
      <c r="K23" s="27"/>
    </row>
    <row r="24" spans="1:11" x14ac:dyDescent="0.3">
      <c r="A24" s="46"/>
      <c r="B24" s="1"/>
      <c r="C24" s="1"/>
      <c r="D24" s="1"/>
      <c r="E24" s="1"/>
      <c r="F24" s="1"/>
      <c r="G24" s="43" t="s">
        <v>78</v>
      </c>
      <c r="H24" s="43" t="s">
        <v>65</v>
      </c>
      <c r="I24" s="95" t="s">
        <v>70</v>
      </c>
      <c r="J24" s="96"/>
      <c r="K24" s="1"/>
    </row>
    <row r="25" spans="1:11" x14ac:dyDescent="0.3">
      <c r="A25" s="46" t="s">
        <v>58</v>
      </c>
      <c r="B25" s="27"/>
      <c r="C25" s="27"/>
      <c r="D25" s="27"/>
      <c r="E25" s="1"/>
      <c r="F25" s="27"/>
      <c r="G25" s="59">
        <v>1</v>
      </c>
      <c r="H25" s="41">
        <v>0.115</v>
      </c>
      <c r="I25" s="1"/>
      <c r="J25" s="47">
        <f t="shared" ref="J25:J31" si="0">H25*G25</f>
        <v>0.115</v>
      </c>
      <c r="K25" s="1"/>
    </row>
    <row r="26" spans="1:11" x14ac:dyDescent="0.3">
      <c r="A26" s="46" t="s">
        <v>59</v>
      </c>
      <c r="B26" s="1"/>
      <c r="C26" s="1"/>
      <c r="D26" s="1"/>
      <c r="E26" s="1"/>
      <c r="F26" s="1"/>
      <c r="G26" s="59">
        <v>0</v>
      </c>
      <c r="H26" s="41">
        <v>0.3</v>
      </c>
      <c r="I26" s="1"/>
      <c r="J26" s="47">
        <f t="shared" si="0"/>
        <v>0</v>
      </c>
      <c r="K26" s="1"/>
    </row>
    <row r="27" spans="1:11" x14ac:dyDescent="0.3">
      <c r="A27" s="46" t="s">
        <v>60</v>
      </c>
      <c r="B27" s="1"/>
      <c r="C27" s="1"/>
      <c r="D27" s="1"/>
      <c r="E27" s="1"/>
      <c r="F27" s="1"/>
      <c r="G27" s="59">
        <v>0</v>
      </c>
      <c r="H27" s="41">
        <v>0.12</v>
      </c>
      <c r="I27" s="1"/>
      <c r="J27" s="47">
        <f t="shared" si="0"/>
        <v>0</v>
      </c>
      <c r="K27" s="1"/>
    </row>
    <row r="28" spans="1:11" x14ac:dyDescent="0.3">
      <c r="A28" s="46" t="s">
        <v>61</v>
      </c>
      <c r="B28" s="1"/>
      <c r="C28" s="1"/>
      <c r="D28" s="1"/>
      <c r="E28" s="1"/>
      <c r="F28" s="1"/>
      <c r="G28" s="59">
        <v>0</v>
      </c>
      <c r="H28" s="41">
        <v>0.12</v>
      </c>
      <c r="I28" s="1"/>
      <c r="J28" s="47">
        <f t="shared" si="0"/>
        <v>0</v>
      </c>
      <c r="K28" s="1"/>
    </row>
    <row r="29" spans="1:11" ht="15" customHeight="1" x14ac:dyDescent="0.3">
      <c r="A29" s="46" t="s">
        <v>62</v>
      </c>
      <c r="B29" s="1"/>
      <c r="C29" s="1"/>
      <c r="D29" s="1"/>
      <c r="E29" s="1"/>
      <c r="F29" s="1"/>
      <c r="G29" s="59">
        <v>0</v>
      </c>
      <c r="H29" s="41">
        <v>0.33</v>
      </c>
      <c r="I29" s="1"/>
      <c r="J29" s="47">
        <f t="shared" si="0"/>
        <v>0</v>
      </c>
      <c r="K29" s="1"/>
    </row>
    <row r="30" spans="1:11" ht="15" customHeight="1" x14ac:dyDescent="0.3">
      <c r="A30" s="46" t="s">
        <v>63</v>
      </c>
      <c r="B30" s="1"/>
      <c r="C30" s="1"/>
      <c r="D30" s="1"/>
      <c r="E30" s="1"/>
      <c r="F30" s="1"/>
      <c r="G30" s="59">
        <v>0</v>
      </c>
      <c r="H30" s="41">
        <v>0.25</v>
      </c>
      <c r="I30" s="1"/>
      <c r="J30" s="47">
        <f t="shared" si="0"/>
        <v>0</v>
      </c>
      <c r="K30" s="1"/>
    </row>
    <row r="31" spans="1:11" ht="15" customHeight="1" x14ac:dyDescent="0.3">
      <c r="A31" s="46" t="s">
        <v>71</v>
      </c>
      <c r="B31" s="1"/>
      <c r="C31" s="1"/>
      <c r="D31" s="1"/>
      <c r="E31" s="1"/>
      <c r="F31" s="1"/>
      <c r="G31" s="60">
        <v>0</v>
      </c>
      <c r="H31" s="41">
        <v>0.3</v>
      </c>
      <c r="I31" s="1"/>
      <c r="J31" s="47">
        <f t="shared" si="0"/>
        <v>0</v>
      </c>
      <c r="K31" s="1"/>
    </row>
    <row r="32" spans="1:11" ht="15" customHeight="1" x14ac:dyDescent="0.3">
      <c r="A32" s="46"/>
      <c r="B32" s="1"/>
      <c r="C32" s="1"/>
      <c r="D32" s="1"/>
      <c r="E32" s="1"/>
      <c r="F32" s="44" t="s">
        <v>79</v>
      </c>
      <c r="G32" s="69">
        <f>SUM(G25:G31)</f>
        <v>1</v>
      </c>
      <c r="H32" s="89" t="s">
        <v>87</v>
      </c>
      <c r="I32" s="90"/>
      <c r="J32" s="70">
        <f>SUM(J25:J31)</f>
        <v>0.115</v>
      </c>
      <c r="K32" s="1"/>
    </row>
    <row r="33" spans="1:11" ht="7.05" customHeight="1" x14ac:dyDescent="0.3">
      <c r="A33" s="46"/>
      <c r="B33" s="1"/>
      <c r="C33" s="1"/>
      <c r="D33" s="1"/>
      <c r="E33" s="1"/>
      <c r="F33" s="44"/>
      <c r="G33" s="14"/>
      <c r="H33" s="1"/>
      <c r="I33" s="1"/>
      <c r="J33" s="47"/>
      <c r="K33" s="1"/>
    </row>
    <row r="34" spans="1:11" ht="15" customHeight="1" thickBot="1" x14ac:dyDescent="0.35">
      <c r="A34" s="103" t="s">
        <v>91</v>
      </c>
      <c r="B34" s="104"/>
      <c r="C34" s="104"/>
      <c r="D34" s="104"/>
      <c r="E34" s="104"/>
      <c r="F34" s="104"/>
      <c r="G34" s="104"/>
      <c r="H34" s="104"/>
      <c r="I34" s="104"/>
      <c r="J34" s="105"/>
      <c r="K34" s="1"/>
    </row>
    <row r="35" spans="1:11" ht="15" customHeight="1" x14ac:dyDescent="0.3">
      <c r="A35" s="49"/>
      <c r="B35" s="49"/>
      <c r="C35" s="49"/>
      <c r="D35" s="49"/>
      <c r="E35" s="49"/>
      <c r="F35" s="50"/>
      <c r="G35" s="51"/>
      <c r="H35" s="49"/>
      <c r="I35" s="49"/>
      <c r="J35" s="52"/>
      <c r="K35" s="1"/>
    </row>
    <row r="36" spans="1:11" ht="15" customHeight="1" x14ac:dyDescent="0.3">
      <c r="G36" s="100" t="s">
        <v>73</v>
      </c>
      <c r="H36" s="101"/>
      <c r="I36" s="101"/>
      <c r="J36" s="102"/>
      <c r="K36" s="1"/>
    </row>
    <row r="37" spans="1:11" ht="15" customHeight="1" x14ac:dyDescent="0.3">
      <c r="G37" s="67" t="s">
        <v>72</v>
      </c>
      <c r="H37" s="64">
        <v>1</v>
      </c>
      <c r="I37" s="67" t="s">
        <v>77</v>
      </c>
      <c r="J37" s="64">
        <v>0</v>
      </c>
      <c r="K37" s="1"/>
    </row>
    <row r="38" spans="1:11" ht="16.5" customHeight="1" x14ac:dyDescent="0.3">
      <c r="A38" t="s">
        <v>55</v>
      </c>
      <c r="F38" s="65">
        <f>'25 Year Analysis'!D21</f>
        <v>171857.0519206626</v>
      </c>
      <c r="G38" s="63">
        <f>F38*H37</f>
        <v>171857.0519206626</v>
      </c>
      <c r="I38" s="63">
        <f>J37*F38</f>
        <v>0</v>
      </c>
      <c r="K38" s="1"/>
    </row>
    <row r="39" spans="1:11" ht="16.5" customHeight="1" x14ac:dyDescent="0.3">
      <c r="A39" t="s">
        <v>56</v>
      </c>
      <c r="F39" s="66">
        <f>NPV(C40,'25 Year Analysis'!B19:Z19)</f>
        <v>139686.5440003071</v>
      </c>
      <c r="G39" s="61">
        <f>H37*F39</f>
        <v>139686.5440003071</v>
      </c>
      <c r="I39" s="61">
        <f>J37*F39</f>
        <v>0</v>
      </c>
      <c r="K39" s="1"/>
    </row>
    <row r="40" spans="1:11" ht="16.5" customHeight="1" x14ac:dyDescent="0.3">
      <c r="A40" s="106" t="s">
        <v>49</v>
      </c>
      <c r="B40" s="106"/>
      <c r="C40" s="62">
        <v>1.4999999999999999E-2</v>
      </c>
      <c r="H40" s="35"/>
      <c r="K40" s="1"/>
    </row>
    <row r="41" spans="1:11" ht="9" customHeight="1" x14ac:dyDescent="0.3">
      <c r="A41" s="1"/>
      <c r="F41" s="45"/>
      <c r="G41" s="45"/>
      <c r="H41" s="53"/>
      <c r="I41" s="45"/>
      <c r="K41" s="1"/>
    </row>
    <row r="42" spans="1:11" ht="15" customHeight="1" x14ac:dyDescent="0.3">
      <c r="A42" t="s">
        <v>80</v>
      </c>
      <c r="G42" s="68">
        <f>(G39/F20)*1</f>
        <v>0.27937308800061422</v>
      </c>
      <c r="H42" s="53"/>
      <c r="I42" s="45"/>
      <c r="K42" s="1"/>
    </row>
    <row r="43" spans="1:11" ht="16.05" customHeight="1" x14ac:dyDescent="0.3"/>
    <row r="44" spans="1:11" ht="30.45" customHeight="1" x14ac:dyDescent="0.3">
      <c r="A44" s="93" t="s">
        <v>99</v>
      </c>
      <c r="B44" s="93"/>
      <c r="C44" s="93"/>
      <c r="D44" s="93"/>
      <c r="E44" s="93"/>
      <c r="F44" s="93"/>
      <c r="G44" s="93"/>
      <c r="H44" s="93"/>
      <c r="I44" s="93"/>
      <c r="J44" s="93"/>
    </row>
  </sheetData>
  <mergeCells count="16">
    <mergeCell ref="H32:I32"/>
    <mergeCell ref="A8:J8"/>
    <mergeCell ref="A9:J9"/>
    <mergeCell ref="A44:J44"/>
    <mergeCell ref="C12:E12"/>
    <mergeCell ref="H12:J12"/>
    <mergeCell ref="I24:J24"/>
    <mergeCell ref="A23:J23"/>
    <mergeCell ref="G36:J36"/>
    <mergeCell ref="A34:J34"/>
    <mergeCell ref="A40:B40"/>
    <mergeCell ref="G14:I14"/>
    <mergeCell ref="A14:E14"/>
    <mergeCell ref="H21:I21"/>
    <mergeCell ref="H20:I20"/>
    <mergeCell ref="H18:I18"/>
  </mergeCells>
  <pageMargins left="0.45" right="0.45"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8D5E6-3A60-43C0-957D-6FFBACE4FDCC}">
  <sheetPr>
    <pageSetUpPr fitToPage="1"/>
  </sheetPr>
  <dimension ref="A1:AL33"/>
  <sheetViews>
    <sheetView topLeftCell="A4" zoomScale="75" zoomScaleNormal="75" workbookViewId="0">
      <selection activeCell="B17" sqref="B17"/>
    </sheetView>
  </sheetViews>
  <sheetFormatPr defaultColWidth="8.6640625" defaultRowHeight="13.8" x14ac:dyDescent="0.3"/>
  <cols>
    <col min="1" max="1" width="15.77734375" style="1" customWidth="1"/>
    <col min="2" max="2" width="7.6640625" style="1" customWidth="1"/>
    <col min="3" max="3" width="7.109375" style="1" customWidth="1"/>
    <col min="4" max="4" width="7" style="1" customWidth="1"/>
    <col min="5" max="6" width="7.109375" style="1" customWidth="1"/>
    <col min="7" max="7" width="7.33203125" style="1" customWidth="1"/>
    <col min="8" max="8" width="7.109375" style="1" customWidth="1"/>
    <col min="9" max="9" width="7" style="1" customWidth="1"/>
    <col min="10" max="12" width="7.109375" style="1" customWidth="1"/>
    <col min="13" max="13" width="7" style="1" customWidth="1"/>
    <col min="14" max="14" width="7.109375" style="1" customWidth="1"/>
    <col min="15" max="15" width="7.44140625" style="1" customWidth="1"/>
    <col min="16" max="17" width="7.109375" style="1" customWidth="1"/>
    <col min="18" max="18" width="7.33203125" style="1" customWidth="1"/>
    <col min="19" max="19" width="7.44140625" style="1" customWidth="1"/>
    <col min="20" max="20" width="7.6640625" style="1" customWidth="1"/>
    <col min="21" max="22" width="7" style="1" customWidth="1"/>
    <col min="23" max="23" width="7.33203125" style="1" customWidth="1"/>
    <col min="24" max="24" width="7" style="1" customWidth="1"/>
    <col min="25" max="25" width="7.33203125" style="1" customWidth="1"/>
    <col min="26" max="26" width="7.109375" style="1" customWidth="1"/>
    <col min="27" max="38" width="7.6640625" style="1" customWidth="1"/>
    <col min="39" max="16384" width="8.6640625" style="1"/>
  </cols>
  <sheetData>
    <row r="1" spans="1:38" ht="23.4" x14ac:dyDescent="0.45">
      <c r="A1" s="24" t="s">
        <v>96</v>
      </c>
    </row>
    <row r="2" spans="1:38" ht="18" x14ac:dyDescent="0.35">
      <c r="A2" s="25" t="s">
        <v>28</v>
      </c>
    </row>
    <row r="3" spans="1:38" ht="16.2" thickBot="1" x14ac:dyDescent="0.35">
      <c r="A3" s="111" t="s">
        <v>48</v>
      </c>
      <c r="B3" s="111"/>
      <c r="C3" s="117"/>
      <c r="D3" s="117"/>
      <c r="E3" s="117"/>
      <c r="F3" s="117"/>
      <c r="G3" s="117"/>
      <c r="H3" s="117"/>
    </row>
    <row r="4" spans="1:38" ht="16.2" thickBot="1" x14ac:dyDescent="0.35">
      <c r="A4" s="111" t="s">
        <v>47</v>
      </c>
      <c r="B4" s="111"/>
      <c r="C4" s="118"/>
      <c r="D4" s="118"/>
      <c r="E4" s="118"/>
      <c r="F4" s="118"/>
      <c r="G4" s="118"/>
      <c r="H4" s="118"/>
    </row>
    <row r="5" spans="1:38" ht="15.6" x14ac:dyDescent="0.3">
      <c r="A5" s="7"/>
    </row>
    <row r="6" spans="1:38" ht="14.4" thickBot="1" x14ac:dyDescent="0.35">
      <c r="A6" s="6" t="s">
        <v>29</v>
      </c>
    </row>
    <row r="7" spans="1:38" ht="14.4" thickBot="1" x14ac:dyDescent="0.35">
      <c r="B7" s="3" t="s">
        <v>30</v>
      </c>
      <c r="C7" s="3"/>
      <c r="D7" s="76">
        <f>'RHID Summary'!H16</f>
        <v>25</v>
      </c>
      <c r="I7" s="9" t="s">
        <v>41</v>
      </c>
      <c r="J7" s="9"/>
      <c r="K7" s="10"/>
      <c r="L7" s="121" t="s">
        <v>34</v>
      </c>
      <c r="M7" s="114"/>
      <c r="N7" s="12">
        <v>0.115</v>
      </c>
      <c r="O7" s="13"/>
      <c r="P7" s="114" t="s">
        <v>38</v>
      </c>
      <c r="Q7" s="114"/>
      <c r="R7" s="19">
        <v>0.12</v>
      </c>
      <c r="S7" s="20"/>
      <c r="T7" s="123" t="s">
        <v>42</v>
      </c>
      <c r="U7" s="123"/>
      <c r="V7" s="21">
        <v>0.3</v>
      </c>
      <c r="W7" s="119"/>
      <c r="X7" s="120"/>
    </row>
    <row r="8" spans="1:38" x14ac:dyDescent="0.3">
      <c r="B8" s="3" t="s">
        <v>94</v>
      </c>
      <c r="C8" s="3"/>
      <c r="G8" s="77">
        <f>'RHID Summary'!F16</f>
        <v>50000</v>
      </c>
      <c r="H8" s="34"/>
      <c r="I8" s="3"/>
      <c r="J8" s="3"/>
      <c r="L8" s="122" t="s">
        <v>35</v>
      </c>
      <c r="M8" s="115"/>
      <c r="N8" s="14">
        <v>0.3</v>
      </c>
      <c r="P8" s="115" t="s">
        <v>39</v>
      </c>
      <c r="Q8" s="115"/>
      <c r="R8" s="15">
        <v>0.33</v>
      </c>
    </row>
    <row r="9" spans="1:38" ht="15" customHeight="1" thickBot="1" x14ac:dyDescent="0.35">
      <c r="B9" s="3" t="s">
        <v>31</v>
      </c>
      <c r="C9" s="3"/>
      <c r="F9" s="78">
        <f>'RHID Summary'!E18</f>
        <v>1.4999999999999999E-2</v>
      </c>
      <c r="I9" s="116" t="s">
        <v>37</v>
      </c>
      <c r="J9" s="116"/>
      <c r="K9" s="80">
        <f>'RHID Summary'!J32</f>
        <v>0.115</v>
      </c>
      <c r="L9" s="112" t="s">
        <v>36</v>
      </c>
      <c r="M9" s="113"/>
      <c r="N9" s="16">
        <v>0.12</v>
      </c>
      <c r="O9" s="17"/>
      <c r="P9" s="113" t="s">
        <v>40</v>
      </c>
      <c r="Q9" s="113"/>
      <c r="R9" s="18">
        <v>0.25</v>
      </c>
      <c r="S9" s="122" t="s">
        <v>89</v>
      </c>
      <c r="T9" s="124"/>
      <c r="U9" s="73">
        <f>'RHID Summary'!J22</f>
        <v>112.096</v>
      </c>
      <c r="V9" s="23"/>
    </row>
    <row r="10" spans="1:38" x14ac:dyDescent="0.3">
      <c r="B10" s="3" t="s">
        <v>45</v>
      </c>
      <c r="C10" s="3"/>
      <c r="F10" s="22"/>
      <c r="G10" s="79">
        <f>'RHID Summary'!F20</f>
        <v>500000</v>
      </c>
      <c r="H10" s="37"/>
      <c r="I10" s="4"/>
      <c r="J10" s="4"/>
      <c r="K10" s="4"/>
      <c r="M10" s="8"/>
      <c r="N10" s="14"/>
      <c r="P10" s="8"/>
      <c r="Q10" s="8"/>
      <c r="R10" s="14"/>
      <c r="U10" s="23"/>
      <c r="V10" s="23"/>
    </row>
    <row r="12" spans="1:38" x14ac:dyDescent="0.3">
      <c r="A12" s="3"/>
      <c r="B12" s="29" t="s">
        <v>0</v>
      </c>
      <c r="C12" s="29" t="s">
        <v>1</v>
      </c>
      <c r="D12" s="29" t="s">
        <v>2</v>
      </c>
      <c r="E12" s="29" t="s">
        <v>3</v>
      </c>
      <c r="F12" s="29" t="s">
        <v>4</v>
      </c>
      <c r="G12" s="29" t="s">
        <v>5</v>
      </c>
      <c r="H12" s="29" t="s">
        <v>6</v>
      </c>
      <c r="I12" s="29" t="s">
        <v>7</v>
      </c>
      <c r="J12" s="29" t="s">
        <v>8</v>
      </c>
      <c r="K12" s="29" t="s">
        <v>9</v>
      </c>
      <c r="L12" s="29" t="s">
        <v>10</v>
      </c>
      <c r="M12" s="29" t="s">
        <v>11</v>
      </c>
      <c r="N12" s="29" t="s">
        <v>12</v>
      </c>
      <c r="O12" s="29" t="s">
        <v>13</v>
      </c>
      <c r="P12" s="29" t="s">
        <v>14</v>
      </c>
      <c r="Q12" s="29" t="s">
        <v>15</v>
      </c>
      <c r="R12" s="29" t="s">
        <v>16</v>
      </c>
      <c r="S12" s="29" t="s">
        <v>17</v>
      </c>
      <c r="T12" s="29" t="s">
        <v>18</v>
      </c>
      <c r="U12" s="29" t="s">
        <v>19</v>
      </c>
      <c r="V12" s="29" t="s">
        <v>20</v>
      </c>
      <c r="W12" s="29" t="s">
        <v>21</v>
      </c>
      <c r="X12" s="29" t="s">
        <v>22</v>
      </c>
      <c r="Y12" s="29" t="s">
        <v>23</v>
      </c>
      <c r="Z12" s="29" t="s">
        <v>24</v>
      </c>
      <c r="AA12" s="4"/>
    </row>
    <row r="13" spans="1:38" x14ac:dyDescent="0.3">
      <c r="A13" s="1" t="s">
        <v>32</v>
      </c>
      <c r="B13" s="28">
        <f>G8</f>
        <v>50000</v>
      </c>
      <c r="C13" s="28">
        <f>B13</f>
        <v>50000</v>
      </c>
      <c r="D13" s="28">
        <f t="shared" ref="D13:Z13" si="0">C13</f>
        <v>50000</v>
      </c>
      <c r="E13" s="28">
        <f t="shared" si="0"/>
        <v>50000</v>
      </c>
      <c r="F13" s="28">
        <f t="shared" si="0"/>
        <v>50000</v>
      </c>
      <c r="G13" s="28">
        <f t="shared" si="0"/>
        <v>50000</v>
      </c>
      <c r="H13" s="28">
        <f t="shared" si="0"/>
        <v>50000</v>
      </c>
      <c r="I13" s="28">
        <f t="shared" si="0"/>
        <v>50000</v>
      </c>
      <c r="J13" s="28">
        <f t="shared" si="0"/>
        <v>50000</v>
      </c>
      <c r="K13" s="28">
        <f t="shared" si="0"/>
        <v>50000</v>
      </c>
      <c r="L13" s="28">
        <f t="shared" si="0"/>
        <v>50000</v>
      </c>
      <c r="M13" s="28">
        <f t="shared" si="0"/>
        <v>50000</v>
      </c>
      <c r="N13" s="28">
        <f t="shared" si="0"/>
        <v>50000</v>
      </c>
      <c r="O13" s="28">
        <f t="shared" si="0"/>
        <v>50000</v>
      </c>
      <c r="P13" s="28">
        <f t="shared" si="0"/>
        <v>50000</v>
      </c>
      <c r="Q13" s="28">
        <f t="shared" si="0"/>
        <v>50000</v>
      </c>
      <c r="R13" s="28">
        <f t="shared" si="0"/>
        <v>50000</v>
      </c>
      <c r="S13" s="28">
        <f t="shared" si="0"/>
        <v>50000</v>
      </c>
      <c r="T13" s="28">
        <f t="shared" si="0"/>
        <v>50000</v>
      </c>
      <c r="U13" s="28">
        <f t="shared" si="0"/>
        <v>50000</v>
      </c>
      <c r="V13" s="28">
        <f t="shared" si="0"/>
        <v>50000</v>
      </c>
      <c r="W13" s="28">
        <f t="shared" si="0"/>
        <v>50000</v>
      </c>
      <c r="X13" s="28">
        <f t="shared" si="0"/>
        <v>50000</v>
      </c>
      <c r="Y13" s="28">
        <f t="shared" si="0"/>
        <v>50000</v>
      </c>
      <c r="Z13" s="28">
        <f t="shared" si="0"/>
        <v>50000</v>
      </c>
      <c r="AA13" s="11"/>
    </row>
    <row r="14" spans="1:38" x14ac:dyDescent="0.3">
      <c r="A14" s="1" t="s">
        <v>33</v>
      </c>
      <c r="B14" s="28">
        <f>G8*K9</f>
        <v>5750</v>
      </c>
      <c r="C14" s="28">
        <f>C13*K9</f>
        <v>5750</v>
      </c>
      <c r="D14" s="28">
        <f>D13*K9</f>
        <v>5750</v>
      </c>
      <c r="E14" s="28">
        <f>E13*K9</f>
        <v>5750</v>
      </c>
      <c r="F14" s="28">
        <f>F13*K9</f>
        <v>5750</v>
      </c>
      <c r="G14" s="28">
        <f>G13*K9</f>
        <v>5750</v>
      </c>
      <c r="H14" s="28">
        <f>H13*K9</f>
        <v>5750</v>
      </c>
      <c r="I14" s="28">
        <f>I13*K9</f>
        <v>5750</v>
      </c>
      <c r="J14" s="28">
        <f>J13*K9</f>
        <v>5750</v>
      </c>
      <c r="K14" s="28">
        <f>K13*K9</f>
        <v>5750</v>
      </c>
      <c r="L14" s="28">
        <f>L13*K9</f>
        <v>5750</v>
      </c>
      <c r="M14" s="28">
        <f>M13*K9</f>
        <v>5750</v>
      </c>
      <c r="N14" s="28">
        <f>N13*K9</f>
        <v>5750</v>
      </c>
      <c r="O14" s="28">
        <f>O13*K9</f>
        <v>5750</v>
      </c>
      <c r="P14" s="28">
        <f>P13*K9</f>
        <v>5750</v>
      </c>
      <c r="Q14" s="28">
        <f>Q13*K9</f>
        <v>5750</v>
      </c>
      <c r="R14" s="28">
        <f>R13*K9</f>
        <v>5750</v>
      </c>
      <c r="S14" s="28">
        <f>S13*K9</f>
        <v>5750</v>
      </c>
      <c r="T14" s="28">
        <f>T13*K9</f>
        <v>5750</v>
      </c>
      <c r="U14" s="28">
        <f>U13*K9</f>
        <v>5750</v>
      </c>
      <c r="V14" s="28">
        <f>V13*K9</f>
        <v>5750</v>
      </c>
      <c r="W14" s="28">
        <f>W13*K9</f>
        <v>5750</v>
      </c>
      <c r="X14" s="28">
        <f>X13*K9</f>
        <v>5750</v>
      </c>
      <c r="Y14" s="28">
        <f>Y13*K9</f>
        <v>5750</v>
      </c>
      <c r="Z14" s="28">
        <f>Z13*K9</f>
        <v>5750</v>
      </c>
      <c r="AA14" s="11"/>
    </row>
    <row r="15" spans="1:38" x14ac:dyDescent="0.3">
      <c r="A15" s="1" t="s">
        <v>25</v>
      </c>
      <c r="B15" s="28">
        <f>B14*U9/1000</f>
        <v>644.55200000000002</v>
      </c>
      <c r="C15" s="28">
        <f>C14*U9/1000</f>
        <v>644.55200000000002</v>
      </c>
      <c r="D15" s="28">
        <f>D14*U9/1000</f>
        <v>644.55200000000002</v>
      </c>
      <c r="E15" s="28">
        <f>E14*U9/1000</f>
        <v>644.55200000000002</v>
      </c>
      <c r="F15" s="28">
        <f>F14*U9/1000</f>
        <v>644.55200000000002</v>
      </c>
      <c r="G15" s="28">
        <f>G14*U9/1000</f>
        <v>644.55200000000002</v>
      </c>
      <c r="H15" s="28">
        <f>H14*U9/1000</f>
        <v>644.55200000000002</v>
      </c>
      <c r="I15" s="28">
        <f>I14*U9/1000</f>
        <v>644.55200000000002</v>
      </c>
      <c r="J15" s="28">
        <f>J14*U9/1000</f>
        <v>644.55200000000002</v>
      </c>
      <c r="K15" s="28">
        <f>K14*U9/1000</f>
        <v>644.55200000000002</v>
      </c>
      <c r="L15" s="28">
        <f>L14*U9/1000</f>
        <v>644.55200000000002</v>
      </c>
      <c r="M15" s="28">
        <f>M14*U9/1000</f>
        <v>644.55200000000002</v>
      </c>
      <c r="N15" s="28">
        <f>N14*U9/1000</f>
        <v>644.55200000000002</v>
      </c>
      <c r="O15" s="28">
        <f>O14*U9/1000</f>
        <v>644.55200000000002</v>
      </c>
      <c r="P15" s="28">
        <f>P14*U9/1000</f>
        <v>644.55200000000002</v>
      </c>
      <c r="Q15" s="28">
        <f>Q14*U9/1000</f>
        <v>644.55200000000002</v>
      </c>
      <c r="R15" s="28">
        <f>R14*U9/1000</f>
        <v>644.55200000000002</v>
      </c>
      <c r="S15" s="28">
        <f>S14*U9/1000</f>
        <v>644.55200000000002</v>
      </c>
      <c r="T15" s="28">
        <f>T14*U9/1000</f>
        <v>644.55200000000002</v>
      </c>
      <c r="U15" s="28">
        <f>U14*U9/1000</f>
        <v>644.55200000000002</v>
      </c>
      <c r="V15" s="28">
        <f>V14*U9/1000</f>
        <v>644.55200000000002</v>
      </c>
      <c r="W15" s="28">
        <f>W14*U9/1000</f>
        <v>644.55200000000002</v>
      </c>
      <c r="X15" s="28">
        <f>X14*U9/1000</f>
        <v>644.55200000000002</v>
      </c>
      <c r="Y15" s="28">
        <f>Y14*U9/1000</f>
        <v>644.55200000000002</v>
      </c>
      <c r="Z15" s="28">
        <f>Z14*U9/1000</f>
        <v>644.55200000000002</v>
      </c>
      <c r="AA15" s="5"/>
      <c r="AB15" s="2"/>
      <c r="AC15" s="2"/>
      <c r="AD15" s="2"/>
      <c r="AE15" s="2"/>
      <c r="AF15" s="2"/>
      <c r="AG15" s="2"/>
      <c r="AH15" s="2"/>
      <c r="AI15" s="2"/>
      <c r="AJ15" s="2"/>
      <c r="AK15" s="2"/>
      <c r="AL15" s="2"/>
    </row>
    <row r="16" spans="1:38" x14ac:dyDescent="0.3">
      <c r="A16" s="1" t="s">
        <v>51</v>
      </c>
      <c r="B16" s="28">
        <f>G8</f>
        <v>50000</v>
      </c>
      <c r="C16" s="28">
        <f>G10*1*(1+F9)</f>
        <v>507499.99999999994</v>
      </c>
      <c r="D16" s="28">
        <f>C16*1*(1+F9)</f>
        <v>515112.49999999988</v>
      </c>
      <c r="E16" s="28">
        <f>D16*1*(1+F9)</f>
        <v>522839.18749999983</v>
      </c>
      <c r="F16" s="28">
        <f>E16*1*(1+F9)</f>
        <v>530681.77531249973</v>
      </c>
      <c r="G16" s="28">
        <f>F16*1*(1+F9)</f>
        <v>538642.0019421872</v>
      </c>
      <c r="H16" s="28">
        <f>G16*1*(1+F9)</f>
        <v>546721.6319713199</v>
      </c>
      <c r="I16" s="28">
        <f>H16*1*(1+F9)</f>
        <v>554922.4564508897</v>
      </c>
      <c r="J16" s="28">
        <f>I16*1*(1+F9)</f>
        <v>563246.29329765297</v>
      </c>
      <c r="K16" s="28">
        <f>J16*1*(1+F9)</f>
        <v>571694.98769711773</v>
      </c>
      <c r="L16" s="28">
        <f>K16*1*(1+F9)</f>
        <v>580270.41251257446</v>
      </c>
      <c r="M16" s="28">
        <f>L16*1*(1+F9)</f>
        <v>588974.46870026307</v>
      </c>
      <c r="N16" s="28">
        <f>M16*1*(1+F9)</f>
        <v>597809.08573076699</v>
      </c>
      <c r="O16" s="28">
        <f>N16*1*(1+F9)</f>
        <v>606776.22201672848</v>
      </c>
      <c r="P16" s="28">
        <f>O16*1*(1+F9)</f>
        <v>615877.86534697935</v>
      </c>
      <c r="Q16" s="28">
        <f>P16*1*(1+F9)</f>
        <v>625116.03332718404</v>
      </c>
      <c r="R16" s="28">
        <f>Q16*1*(1+F9)</f>
        <v>634492.77382709179</v>
      </c>
      <c r="S16" s="28">
        <f>R16*1*(1+F9)</f>
        <v>644010.16543449811</v>
      </c>
      <c r="T16" s="28">
        <f>S16*1*(1+F9)</f>
        <v>653670.31791601551</v>
      </c>
      <c r="U16" s="28">
        <f>T16*1*(1+F9)</f>
        <v>663475.37268475571</v>
      </c>
      <c r="V16" s="28">
        <f>U16*1*(1+F9)</f>
        <v>673427.50327502703</v>
      </c>
      <c r="W16" s="28">
        <f>V16*1*(1+F9)</f>
        <v>683528.91582415241</v>
      </c>
      <c r="X16" s="28">
        <f>W16*1*(1+F9)</f>
        <v>693781.84956151468</v>
      </c>
      <c r="Y16" s="28">
        <f>X16*1*(1+F9)</f>
        <v>704188.57730493729</v>
      </c>
      <c r="Z16" s="28">
        <f>Y16*1*(1+F9)</f>
        <v>714751.40596451133</v>
      </c>
      <c r="AA16" s="5"/>
      <c r="AB16" s="2"/>
      <c r="AC16" s="2"/>
      <c r="AD16" s="2"/>
      <c r="AE16" s="2"/>
      <c r="AF16" s="2"/>
      <c r="AG16" s="2"/>
      <c r="AH16" s="2"/>
      <c r="AI16" s="2"/>
      <c r="AJ16" s="2"/>
      <c r="AK16" s="2"/>
      <c r="AL16" s="2"/>
    </row>
    <row r="17" spans="1:38" x14ac:dyDescent="0.3">
      <c r="A17" s="1" t="s">
        <v>46</v>
      </c>
      <c r="B17" s="28">
        <f>B16*K9</f>
        <v>5750</v>
      </c>
      <c r="C17" s="28">
        <f>C16*K9</f>
        <v>58362.499999999993</v>
      </c>
      <c r="D17" s="28">
        <f>D16*K9</f>
        <v>59237.937499999993</v>
      </c>
      <c r="E17" s="28">
        <f>E16*K9</f>
        <v>60126.506562499984</v>
      </c>
      <c r="F17" s="28">
        <f>F16*K9</f>
        <v>61028.404160937469</v>
      </c>
      <c r="G17" s="28">
        <f>G16*K9</f>
        <v>61943.830223351528</v>
      </c>
      <c r="H17" s="28">
        <f>H16*K9</f>
        <v>62872.987676701792</v>
      </c>
      <c r="I17" s="28">
        <f>I16*K9</f>
        <v>63816.082491852321</v>
      </c>
      <c r="J17" s="28">
        <f>J16*K9</f>
        <v>64773.323729230091</v>
      </c>
      <c r="K17" s="28">
        <f>K16*K9</f>
        <v>65744.923585168537</v>
      </c>
      <c r="L17" s="28">
        <f>L16*K9</f>
        <v>66731.097438946061</v>
      </c>
      <c r="M17" s="28">
        <f>M16*K9</f>
        <v>67732.063900530251</v>
      </c>
      <c r="N17" s="28">
        <f>N16*K9</f>
        <v>68748.0448590382</v>
      </c>
      <c r="O17" s="28">
        <f>O16*K9</f>
        <v>69779.265531923782</v>
      </c>
      <c r="P17" s="28">
        <f>P16*K9</f>
        <v>70825.954514902623</v>
      </c>
      <c r="Q17" s="28">
        <f>Q16*K9</f>
        <v>71888.343832626168</v>
      </c>
      <c r="R17" s="28">
        <f>R16*K9</f>
        <v>72966.668990115562</v>
      </c>
      <c r="S17" s="28">
        <f>S16*K9</f>
        <v>74061.169024967283</v>
      </c>
      <c r="T17" s="28">
        <f>T16*K9</f>
        <v>75172.086560341791</v>
      </c>
      <c r="U17" s="28">
        <f>U16*K9</f>
        <v>76299.667858746907</v>
      </c>
      <c r="V17" s="28">
        <f>V16*K9</f>
        <v>77444.162876628106</v>
      </c>
      <c r="W17" s="28">
        <f>W16*K9</f>
        <v>78605.825319777534</v>
      </c>
      <c r="X17" s="28">
        <f>X16*K9</f>
        <v>79784.912699574197</v>
      </c>
      <c r="Y17" s="28">
        <f>Y16*K9</f>
        <v>80981.686390067785</v>
      </c>
      <c r="Z17" s="28">
        <f>Z16*K9</f>
        <v>82196.411685918807</v>
      </c>
      <c r="AA17" s="5"/>
      <c r="AB17" s="2"/>
      <c r="AC17" s="2"/>
      <c r="AD17" s="2"/>
      <c r="AE17" s="2"/>
      <c r="AF17" s="2"/>
      <c r="AG17" s="2"/>
      <c r="AH17" s="2"/>
      <c r="AI17" s="2"/>
      <c r="AJ17" s="2"/>
      <c r="AK17" s="2"/>
      <c r="AL17" s="2"/>
    </row>
    <row r="18" spans="1:38" x14ac:dyDescent="0.3">
      <c r="A18" s="1" t="s">
        <v>26</v>
      </c>
      <c r="B18" s="28">
        <f>B17*U9/1000</f>
        <v>644.55200000000002</v>
      </c>
      <c r="C18" s="28">
        <f>C17*U9/1000</f>
        <v>6542.2028</v>
      </c>
      <c r="D18" s="28">
        <f>D17*U9/1000</f>
        <v>6640.3358419999995</v>
      </c>
      <c r="E18" s="28">
        <f>E17*U9/1000</f>
        <v>6739.9408796299986</v>
      </c>
      <c r="F18" s="28">
        <f>F17*U9/1000</f>
        <v>6841.039992824446</v>
      </c>
      <c r="G18" s="28">
        <f>G17*U9/1000</f>
        <v>6943.6555927168129</v>
      </c>
      <c r="H18" s="28">
        <f>H17*U9/1000</f>
        <v>7047.8104266075643</v>
      </c>
      <c r="I18" s="28">
        <f>I17*U9/1000</f>
        <v>7153.5275830066785</v>
      </c>
      <c r="J18" s="28">
        <f>J17*U9/1000</f>
        <v>7260.830496751777</v>
      </c>
      <c r="K18" s="28">
        <f>K17*U9/1000</f>
        <v>7369.7429542030522</v>
      </c>
      <c r="L18" s="28">
        <f>L17*U9/1000</f>
        <v>7480.2890985160984</v>
      </c>
      <c r="M18" s="28">
        <f>M17*U9/1000</f>
        <v>7592.4934349938385</v>
      </c>
      <c r="N18" s="28">
        <f>N17*U9/1000</f>
        <v>7706.3808365187469</v>
      </c>
      <c r="O18" s="28">
        <f>O17*U9/1000</f>
        <v>7821.9765490665286</v>
      </c>
      <c r="P18" s="28">
        <f>P17*U9/1000</f>
        <v>7939.3061973025251</v>
      </c>
      <c r="Q18" s="28">
        <f>Q17*U9/1000</f>
        <v>8058.3957902620632</v>
      </c>
      <c r="R18" s="28">
        <f>R17*U9/1000</f>
        <v>8179.2717271159945</v>
      </c>
      <c r="S18" s="28">
        <f>S17*U9/1000</f>
        <v>8301.9608030227337</v>
      </c>
      <c r="T18" s="28">
        <f>T17*U9/1000</f>
        <v>8426.4902150680737</v>
      </c>
      <c r="U18" s="28">
        <f>U17*U9/1000</f>
        <v>8552.8875682940925</v>
      </c>
      <c r="V18" s="28">
        <f>V17*U9/1000</f>
        <v>8681.1808818185054</v>
      </c>
      <c r="W18" s="28">
        <f>W17*U9/1000</f>
        <v>8811.3985950457827</v>
      </c>
      <c r="X18" s="28">
        <f>X17*U9/1000</f>
        <v>8943.5695739714683</v>
      </c>
      <c r="Y18" s="28">
        <f>Y17*U9/1000</f>
        <v>9077.7231175810393</v>
      </c>
      <c r="Z18" s="28">
        <f>Z17*U9/1000</f>
        <v>9213.8889643447546</v>
      </c>
      <c r="AA18" s="5"/>
    </row>
    <row r="19" spans="1:38" x14ac:dyDescent="0.3">
      <c r="A19" s="1" t="s">
        <v>27</v>
      </c>
      <c r="B19" s="28">
        <f>B18-B15</f>
        <v>0</v>
      </c>
      <c r="C19" s="28">
        <f t="shared" ref="C19:Z19" si="1">C18-C15</f>
        <v>5897.6508000000003</v>
      </c>
      <c r="D19" s="28">
        <f t="shared" si="1"/>
        <v>5995.7838419999998</v>
      </c>
      <c r="E19" s="28">
        <f t="shared" si="1"/>
        <v>6095.3888796299989</v>
      </c>
      <c r="F19" s="28">
        <f t="shared" si="1"/>
        <v>6196.4879928244463</v>
      </c>
      <c r="G19" s="28">
        <f t="shared" si="1"/>
        <v>6299.1035927168132</v>
      </c>
      <c r="H19" s="28">
        <f t="shared" si="1"/>
        <v>6403.2584266075646</v>
      </c>
      <c r="I19" s="28">
        <f t="shared" si="1"/>
        <v>6508.9755830066788</v>
      </c>
      <c r="J19" s="28">
        <f t="shared" si="1"/>
        <v>6616.2784967517773</v>
      </c>
      <c r="K19" s="28">
        <f t="shared" si="1"/>
        <v>6725.1909542030526</v>
      </c>
      <c r="L19" s="28">
        <f t="shared" si="1"/>
        <v>6835.7370985160987</v>
      </c>
      <c r="M19" s="28">
        <f t="shared" si="1"/>
        <v>6947.9414349938388</v>
      </c>
      <c r="N19" s="28">
        <f t="shared" si="1"/>
        <v>7061.8288365187473</v>
      </c>
      <c r="O19" s="28">
        <f t="shared" si="1"/>
        <v>7177.4245490665289</v>
      </c>
      <c r="P19" s="28">
        <f t="shared" si="1"/>
        <v>7294.7541973025254</v>
      </c>
      <c r="Q19" s="28">
        <f t="shared" si="1"/>
        <v>7413.8437902620635</v>
      </c>
      <c r="R19" s="28">
        <f t="shared" si="1"/>
        <v>7534.7197271159948</v>
      </c>
      <c r="S19" s="28">
        <f t="shared" si="1"/>
        <v>7657.408803022734</v>
      </c>
      <c r="T19" s="28">
        <f t="shared" si="1"/>
        <v>7781.938215068074</v>
      </c>
      <c r="U19" s="28">
        <f t="shared" si="1"/>
        <v>7908.3355682940928</v>
      </c>
      <c r="V19" s="28">
        <f t="shared" si="1"/>
        <v>8036.6288818185058</v>
      </c>
      <c r="W19" s="28">
        <f t="shared" si="1"/>
        <v>8166.846595045783</v>
      </c>
      <c r="X19" s="28">
        <f t="shared" si="1"/>
        <v>8299.0175739714687</v>
      </c>
      <c r="Y19" s="28">
        <f t="shared" si="1"/>
        <v>8433.1711175810397</v>
      </c>
      <c r="Z19" s="28">
        <f t="shared" si="1"/>
        <v>8569.336964344755</v>
      </c>
      <c r="AA19" s="5"/>
    </row>
    <row r="20" spans="1:38" x14ac:dyDescent="0.3">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5"/>
    </row>
    <row r="21" spans="1:38" x14ac:dyDescent="0.3">
      <c r="A21" s="120" t="s">
        <v>50</v>
      </c>
      <c r="B21" s="120"/>
      <c r="C21" s="120"/>
      <c r="D21" s="81">
        <f>SUM(B19:Z19)</f>
        <v>171857.0519206626</v>
      </c>
      <c r="E21" s="38"/>
      <c r="F21" s="26"/>
      <c r="G21" s="26"/>
      <c r="H21" s="26"/>
      <c r="I21" s="26"/>
      <c r="K21" s="26"/>
      <c r="L21" s="26"/>
      <c r="M21" s="26"/>
      <c r="N21" s="26"/>
      <c r="O21" s="26"/>
      <c r="P21" s="26"/>
      <c r="Q21" s="26"/>
      <c r="R21" s="26"/>
      <c r="S21" s="26"/>
      <c r="T21" s="26"/>
      <c r="U21" s="26"/>
      <c r="V21" s="26"/>
      <c r="W21" s="26"/>
      <c r="X21" s="26"/>
      <c r="Y21" s="26"/>
      <c r="Z21" s="26"/>
      <c r="AA21" s="5"/>
    </row>
    <row r="22" spans="1:38" x14ac:dyDescent="0.3">
      <c r="C22" s="27"/>
      <c r="D22" s="27"/>
      <c r="E22" s="27"/>
      <c r="F22" s="27"/>
      <c r="G22" s="27"/>
      <c r="H22" s="27"/>
      <c r="I22" s="27"/>
      <c r="J22" s="27" t="s">
        <v>57</v>
      </c>
      <c r="T22" s="27"/>
      <c r="U22" s="27"/>
      <c r="V22" s="27"/>
      <c r="W22" s="27"/>
      <c r="X22" s="27"/>
      <c r="Y22" s="27"/>
      <c r="Z22" s="27"/>
    </row>
    <row r="23" spans="1:38" ht="14.55" customHeight="1" x14ac:dyDescent="0.3">
      <c r="A23" s="1" t="s">
        <v>44</v>
      </c>
      <c r="E23" s="77">
        <f>'RHID Summary'!F39</f>
        <v>139686.5440003071</v>
      </c>
      <c r="F23" s="39"/>
      <c r="G23" s="8"/>
      <c r="P23" s="43" t="s">
        <v>78</v>
      </c>
      <c r="Q23" s="43" t="s">
        <v>65</v>
      </c>
      <c r="R23" s="42" t="s">
        <v>67</v>
      </c>
    </row>
    <row r="24" spans="1:38" x14ac:dyDescent="0.3">
      <c r="J24" s="1" t="s">
        <v>58</v>
      </c>
      <c r="K24" s="27"/>
      <c r="L24" s="27"/>
      <c r="M24" s="27"/>
      <c r="O24" s="27"/>
      <c r="P24" s="74">
        <f>'RHID Summary'!G25</f>
        <v>1</v>
      </c>
      <c r="Q24" s="41">
        <v>0.115</v>
      </c>
      <c r="S24" s="40">
        <f t="shared" ref="S24:S30" si="2">Q24*P24</f>
        <v>0.115</v>
      </c>
    </row>
    <row r="25" spans="1:38" x14ac:dyDescent="0.3">
      <c r="A25" s="1" t="s">
        <v>49</v>
      </c>
      <c r="B25" s="82">
        <f>'RHID Summary'!C40</f>
        <v>1.4999999999999999E-2</v>
      </c>
      <c r="J25" s="1" t="s">
        <v>59</v>
      </c>
      <c r="P25" s="74">
        <f>'RHID Summary'!G26</f>
        <v>0</v>
      </c>
      <c r="Q25" s="41">
        <v>0.3</v>
      </c>
      <c r="S25" s="40">
        <f t="shared" si="2"/>
        <v>0</v>
      </c>
    </row>
    <row r="26" spans="1:38" x14ac:dyDescent="0.3">
      <c r="J26" s="1" t="s">
        <v>60</v>
      </c>
      <c r="P26" s="74">
        <f>'RHID Summary'!G27</f>
        <v>0</v>
      </c>
      <c r="Q26" s="41">
        <v>0.12</v>
      </c>
      <c r="S26" s="40">
        <f t="shared" si="2"/>
        <v>0</v>
      </c>
      <c r="U26" s="71"/>
      <c r="V26" s="1" t="s">
        <v>82</v>
      </c>
    </row>
    <row r="27" spans="1:38" x14ac:dyDescent="0.3">
      <c r="A27" s="1" t="s">
        <v>80</v>
      </c>
      <c r="F27" s="83">
        <f>'RHID Summary'!G42</f>
        <v>0.27937308800061422</v>
      </c>
      <c r="G27" s="39"/>
      <c r="J27" s="1" t="s">
        <v>61</v>
      </c>
      <c r="P27" s="74">
        <f>'RHID Summary'!G28</f>
        <v>0</v>
      </c>
      <c r="Q27" s="41">
        <v>0.12</v>
      </c>
      <c r="S27" s="40">
        <f t="shared" si="2"/>
        <v>0</v>
      </c>
      <c r="U27" s="72"/>
      <c r="V27" s="1" t="s">
        <v>83</v>
      </c>
    </row>
    <row r="28" spans="1:38" x14ac:dyDescent="0.3">
      <c r="J28" s="1" t="s">
        <v>62</v>
      </c>
      <c r="P28" s="74">
        <f>'RHID Summary'!G29</f>
        <v>0</v>
      </c>
      <c r="Q28" s="41">
        <v>0.33</v>
      </c>
      <c r="S28" s="40">
        <f t="shared" si="2"/>
        <v>0</v>
      </c>
    </row>
    <row r="29" spans="1:38" x14ac:dyDescent="0.3">
      <c r="J29" s="1" t="s">
        <v>63</v>
      </c>
      <c r="P29" s="74">
        <f>'RHID Summary'!G30</f>
        <v>0</v>
      </c>
      <c r="Q29" s="41">
        <v>0.25</v>
      </c>
      <c r="S29" s="40">
        <f t="shared" si="2"/>
        <v>0</v>
      </c>
    </row>
    <row r="30" spans="1:38" x14ac:dyDescent="0.3">
      <c r="J30" s="1" t="s">
        <v>64</v>
      </c>
      <c r="P30" s="75">
        <f>'RHID Summary'!G31</f>
        <v>0</v>
      </c>
      <c r="Q30" s="41">
        <v>0.3</v>
      </c>
      <c r="S30" s="40">
        <f t="shared" si="2"/>
        <v>0</v>
      </c>
    </row>
    <row r="31" spans="1:38" x14ac:dyDescent="0.3">
      <c r="O31" s="44" t="s">
        <v>66</v>
      </c>
      <c r="P31" s="69">
        <f>SUM(P24:P30)</f>
        <v>1</v>
      </c>
      <c r="S31" s="84">
        <f>SUM(S24:S30)</f>
        <v>0.115</v>
      </c>
      <c r="U31" s="1" t="s">
        <v>68</v>
      </c>
    </row>
    <row r="32" spans="1:38" x14ac:dyDescent="0.3">
      <c r="A32" s="3" t="s">
        <v>92</v>
      </c>
      <c r="U32" s="1" t="s">
        <v>69</v>
      </c>
    </row>
    <row r="33" spans="21:21" x14ac:dyDescent="0.3">
      <c r="U33" s="1" t="s">
        <v>93</v>
      </c>
    </row>
  </sheetData>
  <mergeCells count="15">
    <mergeCell ref="W7:X7"/>
    <mergeCell ref="L7:M7"/>
    <mergeCell ref="L8:M8"/>
    <mergeCell ref="T7:U7"/>
    <mergeCell ref="A21:C21"/>
    <mergeCell ref="S9:T9"/>
    <mergeCell ref="A3:B3"/>
    <mergeCell ref="A4:B4"/>
    <mergeCell ref="L9:M9"/>
    <mergeCell ref="P7:Q7"/>
    <mergeCell ref="P8:Q8"/>
    <mergeCell ref="P9:Q9"/>
    <mergeCell ref="I9:J9"/>
    <mergeCell ref="C3:H3"/>
    <mergeCell ref="C4:H4"/>
  </mergeCells>
  <phoneticPr fontId="2" type="noConversion"/>
  <pageMargins left="0.25" right="0.25" top="0.75" bottom="0.75" header="0.3" footer="0.3"/>
  <pageSetup paperSize="5" scale="82"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F9DDEC119ABB499B9C6C1891662CC6" ma:contentTypeVersion="5" ma:contentTypeDescription="Create a new document." ma:contentTypeScope="" ma:versionID="96eaf2f5083c61afbe9ba64294c204a1">
  <xsd:schema xmlns:xsd="http://www.w3.org/2001/XMLSchema" xmlns:xs="http://www.w3.org/2001/XMLSchema" xmlns:p="http://schemas.microsoft.com/office/2006/metadata/properties" xmlns:ns3="12f2a2c4-be4b-4886-800d-c51be9aded77" targetNamespace="http://schemas.microsoft.com/office/2006/metadata/properties" ma:root="true" ma:fieldsID="02da7d6b00ad488017e1e2b4e1b09510" ns3:_="">
    <xsd:import namespace="12f2a2c4-be4b-4886-800d-c51be9aded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2a2c4-be4b-4886-800d-c51be9aded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B8B2C7-E855-4C85-9039-E5E58EF472C6}">
  <ds:schemaRefs>
    <ds:schemaRef ds:uri="http://schemas.microsoft.com/sharepoint/v3/contenttype/forms"/>
  </ds:schemaRefs>
</ds:datastoreItem>
</file>

<file path=customXml/itemProps2.xml><?xml version="1.0" encoding="utf-8"?>
<ds:datastoreItem xmlns:ds="http://schemas.openxmlformats.org/officeDocument/2006/customXml" ds:itemID="{DF22953D-4ADC-4EC4-B255-04A19009F0C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B5F4B65-B699-4DC0-AEEE-BCDBD0195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f2a2c4-be4b-4886-800d-c51be9aded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RHID Summary</vt:lpstr>
      <vt:lpstr>25 Year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Speaker</dc:creator>
  <cp:lastModifiedBy>Caden</cp:lastModifiedBy>
  <cp:lastPrinted>2023-05-01T18:23:37Z</cp:lastPrinted>
  <dcterms:created xsi:type="dcterms:W3CDTF">2021-10-13T21:32:34Z</dcterms:created>
  <dcterms:modified xsi:type="dcterms:W3CDTF">2023-08-24T16:54:13Z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0x01010031F9DDEC119ABB499B9C6C1891662CC6</vt:lpwstr>
  </property>
</Properties>
</file>